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ndrouch\Searches\Documents\ROZPOČTY\TU_1012  km  009,094_M_TC_\"/>
    </mc:Choice>
  </mc:AlternateContent>
  <bookViews>
    <workbookView xWindow="0" yWindow="0" windowWidth="0" windowHeight="0"/>
  </bookViews>
  <sheets>
    <sheet name="Rekapitulace zakázky" sheetId="1" r:id="rId1"/>
    <sheet name="20-01-1-01 - SO 01 Oprava..." sheetId="2" r:id="rId2"/>
    <sheet name="20-01-1-02 - SO 02 Oprava..." sheetId="3" r:id="rId3"/>
    <sheet name="20-01-1-03 - Oprava propu..." sheetId="4" r:id="rId4"/>
    <sheet name="20-02-2-02 - Oprava propu..." sheetId="5" r:id="rId5"/>
    <sheet name="20-01-2-01 - SO 101 - Opr..." sheetId="6" r:id="rId6"/>
    <sheet name="20-01-2-02 - SO 201 - Opr..." sheetId="7" r:id="rId7"/>
    <sheet name="20-01-2-03 - Oprava mostu..." sheetId="8" r:id="rId8"/>
    <sheet name="20-01-2-04 - Oprava mostu..." sheetId="9" r:id="rId9"/>
    <sheet name="20-01-3-01 - Oprava propu..." sheetId="10" r:id="rId10"/>
    <sheet name="20-01-3-02 - Oprava propu..." sheetId="11" r:id="rId11"/>
    <sheet name="20-01-3-03 - Oprava propu..." sheetId="12" r:id="rId12"/>
    <sheet name="20-01-3-04 - Oprava propu..." sheetId="13" r:id="rId13"/>
    <sheet name="20-01-4-01 - Oprava propu..." sheetId="14" r:id="rId14"/>
    <sheet name="20-01-4-02 - Oprava propu..." sheetId="15" r:id="rId15"/>
    <sheet name="20-01-4-03 - Oprava propu..." sheetId="16" r:id="rId16"/>
    <sheet name="20-01-4-04 - Oprava propu..." sheetId="17" r:id="rId17"/>
    <sheet name="20-01-5-01 - Oprava propu..." sheetId="18" r:id="rId18"/>
    <sheet name="20-01-5-02 - Oprava propu..." sheetId="19" r:id="rId19"/>
    <sheet name="20-01-5-03 - Oprava propu..." sheetId="20" r:id="rId20"/>
    <sheet name="20-01-3-04 - Oprava propu..._01" sheetId="21" r:id="rId21"/>
    <sheet name="20-01-6-01 - Oprava propu..." sheetId="22" r:id="rId22"/>
    <sheet name="20-01-6-02 - Oprava propu..." sheetId="23" r:id="rId23"/>
    <sheet name="20-01-6-03 - Oprava propu..." sheetId="24" r:id="rId24"/>
    <sheet name="20-01-3-04 - Oprava propu..._02" sheetId="25" r:id="rId25"/>
  </sheets>
  <definedNames>
    <definedName name="_xlnm.Print_Area" localSheetId="0">'Rekapitulace zakázky'!$D$4:$AO$76,'Rekapitulace zakázky'!$C$82:$AQ$125</definedName>
    <definedName name="_xlnm.Print_Titles" localSheetId="0">'Rekapitulace zakázky'!$92:$92</definedName>
    <definedName name="_xlnm._FilterDatabase" localSheetId="1" hidden="1">'20-01-1-01 - SO 01 Oprava...'!$C$132:$K$261</definedName>
    <definedName name="_xlnm.Print_Area" localSheetId="1">'20-01-1-01 - SO 01 Oprava...'!$C$4:$J$75,'20-01-1-01 - SO 01 Oprava...'!$C$81:$J$112,'20-01-1-01 - SO 01 Oprava...'!$C$118:$K$261</definedName>
    <definedName name="_xlnm.Print_Titles" localSheetId="1">'20-01-1-01 - SO 01 Oprava...'!$132:$132</definedName>
    <definedName name="_xlnm._FilterDatabase" localSheetId="2" hidden="1">'20-01-1-02 - SO 02 Oprava...'!$C$123:$K$173</definedName>
    <definedName name="_xlnm.Print_Area" localSheetId="2">'20-01-1-02 - SO 02 Oprava...'!$C$4:$J$75,'20-01-1-02 - SO 02 Oprava...'!$C$81:$J$103,'20-01-1-02 - SO 02 Oprava...'!$C$109:$K$173</definedName>
    <definedName name="_xlnm.Print_Titles" localSheetId="2">'20-01-1-02 - SO 02 Oprava...'!$123:$123</definedName>
    <definedName name="_xlnm._FilterDatabase" localSheetId="3" hidden="1">'20-01-1-03 - Oprava propu...'!$C$125:$K$150</definedName>
    <definedName name="_xlnm.Print_Area" localSheetId="3">'20-01-1-03 - Oprava propu...'!$C$4:$J$75,'20-01-1-03 - Oprava propu...'!$C$81:$J$105,'20-01-1-03 - Oprava propu...'!$C$111:$K$150</definedName>
    <definedName name="_xlnm.Print_Titles" localSheetId="3">'20-01-1-03 - Oprava propu...'!$125:$125</definedName>
    <definedName name="_xlnm._FilterDatabase" localSheetId="4" hidden="1">'20-02-2-02 - Oprava propu...'!$C$120:$K$125</definedName>
    <definedName name="_xlnm.Print_Area" localSheetId="4">'20-02-2-02 - Oprava propu...'!$C$4:$J$75,'20-02-2-02 - Oprava propu...'!$C$81:$J$100,'20-02-2-02 - Oprava propu...'!$C$106:$K$125</definedName>
    <definedName name="_xlnm.Print_Titles" localSheetId="4">'20-02-2-02 - Oprava propu...'!$120:$120</definedName>
    <definedName name="_xlnm._FilterDatabase" localSheetId="5" hidden="1">'20-01-2-01 - SO 101 - Opr...'!$C$133:$K$372</definedName>
    <definedName name="_xlnm.Print_Area" localSheetId="5">'20-01-2-01 - SO 101 - Opr...'!$C$4:$J$75,'20-01-2-01 - SO 101 - Opr...'!$C$81:$J$113,'20-01-2-01 - SO 101 - Opr...'!$C$119:$K$372</definedName>
    <definedName name="_xlnm.Print_Titles" localSheetId="5">'20-01-2-01 - SO 101 - Opr...'!$133:$133</definedName>
    <definedName name="_xlnm._FilterDatabase" localSheetId="6" hidden="1">'20-01-2-02 - SO 201 - Opr...'!$C$124:$K$199</definedName>
    <definedName name="_xlnm.Print_Area" localSheetId="6">'20-01-2-02 - SO 201 - Opr...'!$C$4:$J$75,'20-01-2-02 - SO 201 - Opr...'!$C$81:$J$104,'20-01-2-02 - SO 201 - Opr...'!$C$110:$K$199</definedName>
    <definedName name="_xlnm.Print_Titles" localSheetId="6">'20-01-2-02 - SO 201 - Opr...'!$124:$124</definedName>
    <definedName name="_xlnm._FilterDatabase" localSheetId="7" hidden="1">'20-01-2-03 - Oprava mostu...'!$C$125:$K$152</definedName>
    <definedName name="_xlnm.Print_Area" localSheetId="7">'20-01-2-03 - Oprava mostu...'!$C$4:$J$75,'20-01-2-03 - Oprava mostu...'!$C$81:$J$105,'20-01-2-03 - Oprava mostu...'!$C$111:$K$152</definedName>
    <definedName name="_xlnm.Print_Titles" localSheetId="7">'20-01-2-03 - Oprava mostu...'!$125:$125</definedName>
    <definedName name="_xlnm._FilterDatabase" localSheetId="8" hidden="1">'20-01-2-04 - Oprava mostu...'!$C$120:$K$125</definedName>
    <definedName name="_xlnm.Print_Area" localSheetId="8">'20-01-2-04 - Oprava mostu...'!$C$4:$J$75,'20-01-2-04 - Oprava mostu...'!$C$81:$J$100,'20-01-2-04 - Oprava mostu...'!$C$106:$K$125</definedName>
    <definedName name="_xlnm.Print_Titles" localSheetId="8">'20-01-2-04 - Oprava mostu...'!$120:$120</definedName>
    <definedName name="_xlnm._FilterDatabase" localSheetId="9" hidden="1">'20-01-3-01 - Oprava propu...'!$C$129:$K$332</definedName>
    <definedName name="_xlnm.Print_Area" localSheetId="9">'20-01-3-01 - Oprava propu...'!$C$4:$J$75,'20-01-3-01 - Oprava propu...'!$C$81:$J$109,'20-01-3-01 - Oprava propu...'!$C$115:$K$332</definedName>
    <definedName name="_xlnm.Print_Titles" localSheetId="9">'20-01-3-01 - Oprava propu...'!$129:$129</definedName>
    <definedName name="_xlnm._FilterDatabase" localSheetId="10" hidden="1">'20-01-3-02 - Oprava propu...'!$C$123:$K$162</definedName>
    <definedName name="_xlnm.Print_Area" localSheetId="10">'20-01-3-02 - Oprava propu...'!$C$4:$J$76,'20-01-3-02 - Oprava propu...'!$C$82:$J$103,'20-01-3-02 - Oprava propu...'!$C$109:$K$162</definedName>
    <definedName name="_xlnm.Print_Titles" localSheetId="10">'20-01-3-02 - Oprava propu...'!$123:$123</definedName>
    <definedName name="_xlnm._FilterDatabase" localSheetId="11" hidden="1">'20-01-3-03 - Oprava propu...'!$C$126:$K$150</definedName>
    <definedName name="_xlnm.Print_Area" localSheetId="11">'20-01-3-03 - Oprava propu...'!$C$4:$J$76,'20-01-3-03 - Oprava propu...'!$C$82:$J$106,'20-01-3-03 - Oprava propu...'!$C$112:$K$150</definedName>
    <definedName name="_xlnm.Print_Titles" localSheetId="11">'20-01-3-03 - Oprava propu...'!$126:$126</definedName>
    <definedName name="_xlnm._FilterDatabase" localSheetId="12" hidden="1">'20-01-3-04 - Oprava propu...'!$C$120:$K$125</definedName>
    <definedName name="_xlnm.Print_Area" localSheetId="12">'20-01-3-04 - Oprava propu...'!$C$4:$J$75,'20-01-3-04 - Oprava propu...'!$C$81:$J$100,'20-01-3-04 - Oprava propu...'!$C$106:$K$125</definedName>
    <definedName name="_xlnm.Print_Titles" localSheetId="12">'20-01-3-04 - Oprava propu...'!$120:$120</definedName>
    <definedName name="_xlnm._FilterDatabase" localSheetId="13" hidden="1">'20-01-4-01 - Oprava propu...'!$C$130:$K$351</definedName>
    <definedName name="_xlnm.Print_Area" localSheetId="13">'20-01-4-01 - Oprava propu...'!$C$4:$J$75,'20-01-4-01 - Oprava propu...'!$C$81:$J$110,'20-01-4-01 - Oprava propu...'!$C$116:$K$351</definedName>
    <definedName name="_xlnm.Print_Titles" localSheetId="13">'20-01-4-01 - Oprava propu...'!$130:$130</definedName>
    <definedName name="_xlnm._FilterDatabase" localSheetId="14" hidden="1">'20-01-4-02 - Oprava propu...'!$C$124:$K$168</definedName>
    <definedName name="_xlnm.Print_Area" localSheetId="14">'20-01-4-02 - Oprava propu...'!$C$4:$J$76,'20-01-4-02 - Oprava propu...'!$C$82:$J$104,'20-01-4-02 - Oprava propu...'!$C$110:$K$168</definedName>
    <definedName name="_xlnm.Print_Titles" localSheetId="14">'20-01-4-02 - Oprava propu...'!$124:$124</definedName>
    <definedName name="_xlnm._FilterDatabase" localSheetId="15" hidden="1">'20-01-4-03 - Oprava propu...'!$C$125:$K$150</definedName>
    <definedName name="_xlnm.Print_Area" localSheetId="15">'20-01-4-03 - Oprava propu...'!$C$4:$J$75,'20-01-4-03 - Oprava propu...'!$C$81:$J$105,'20-01-4-03 - Oprava propu...'!$C$111:$K$150</definedName>
    <definedName name="_xlnm.Print_Titles" localSheetId="15">'20-01-4-03 - Oprava propu...'!$125:$125</definedName>
    <definedName name="_xlnm._FilterDatabase" localSheetId="16" hidden="1">'20-01-4-04 - Oprava propu...'!$C$120:$K$125</definedName>
    <definedName name="_xlnm.Print_Area" localSheetId="16">'20-01-4-04 - Oprava propu...'!$C$4:$J$75,'20-01-4-04 - Oprava propu...'!$C$81:$J$100,'20-01-4-04 - Oprava propu...'!$C$106:$K$125</definedName>
    <definedName name="_xlnm.Print_Titles" localSheetId="16">'20-01-4-04 - Oprava propu...'!$120:$120</definedName>
    <definedName name="_xlnm._FilterDatabase" localSheetId="17" hidden="1">'20-01-5-01 - Oprava propu...'!$C$128:$K$330</definedName>
    <definedName name="_xlnm.Print_Area" localSheetId="17">'20-01-5-01 - Oprava propu...'!$C$4:$J$75,'20-01-5-01 - Oprava propu...'!$C$81:$J$108,'20-01-5-01 - Oprava propu...'!$C$114:$K$330</definedName>
    <definedName name="_xlnm.Print_Titles" localSheetId="17">'20-01-5-01 - Oprava propu...'!$128:$128</definedName>
    <definedName name="_xlnm._FilterDatabase" localSheetId="18" hidden="1">'20-01-5-02 - Oprava propu...'!$C$123:$K$171</definedName>
    <definedName name="_xlnm.Print_Area" localSheetId="18">'20-01-5-02 - Oprava propu...'!$C$4:$J$75,'20-01-5-02 - Oprava propu...'!$C$81:$J$103,'20-01-5-02 - Oprava propu...'!$C$109:$K$171</definedName>
    <definedName name="_xlnm.Print_Titles" localSheetId="18">'20-01-5-02 - Oprava propu...'!$123:$123</definedName>
    <definedName name="_xlnm._FilterDatabase" localSheetId="19" hidden="1">'20-01-5-03 - Oprava propu...'!$C$125:$K$147</definedName>
    <definedName name="_xlnm.Print_Area" localSheetId="19">'20-01-5-03 - Oprava propu...'!$C$4:$J$75,'20-01-5-03 - Oprava propu...'!$C$81:$J$105,'20-01-5-03 - Oprava propu...'!$C$111:$K$147</definedName>
    <definedName name="_xlnm.Print_Titles" localSheetId="19">'20-01-5-03 - Oprava propu...'!$125:$125</definedName>
    <definedName name="_xlnm._FilterDatabase" localSheetId="20" hidden="1">'20-01-3-04 - Oprava propu..._01'!$C$120:$K$125</definedName>
    <definedName name="_xlnm.Print_Area" localSheetId="20">'20-01-3-04 - Oprava propu..._01'!$C$4:$J$75,'20-01-3-04 - Oprava propu..._01'!$C$81:$J$100,'20-01-3-04 - Oprava propu..._01'!$C$106:$K$125</definedName>
    <definedName name="_xlnm.Print_Titles" localSheetId="20">'20-01-3-04 - Oprava propu..._01'!$120:$120</definedName>
    <definedName name="_xlnm._FilterDatabase" localSheetId="21" hidden="1">'20-01-6-01 - Oprava propu...'!$C$132:$K$351</definedName>
    <definedName name="_xlnm.Print_Area" localSheetId="21">'20-01-6-01 - Oprava propu...'!$C$4:$J$75,'20-01-6-01 - Oprava propu...'!$C$81:$J$112,'20-01-6-01 - Oprava propu...'!$C$118:$K$351</definedName>
    <definedName name="_xlnm.Print_Titles" localSheetId="21">'20-01-6-01 - Oprava propu...'!$132:$132</definedName>
    <definedName name="_xlnm._FilterDatabase" localSheetId="22" hidden="1">'20-01-6-02 - Oprava propu...'!$C$123:$K$167</definedName>
    <definedName name="_xlnm.Print_Area" localSheetId="22">'20-01-6-02 - Oprava propu...'!$C$4:$J$75,'20-01-6-02 - Oprava propu...'!$C$81:$J$103,'20-01-6-02 - Oprava propu...'!$C$109:$K$167</definedName>
    <definedName name="_xlnm.Print_Titles" localSheetId="22">'20-01-6-02 - Oprava propu...'!$123:$123</definedName>
    <definedName name="_xlnm._FilterDatabase" localSheetId="23" hidden="1">'20-01-6-03 - Oprava propu...'!$C$125:$K$147</definedName>
    <definedName name="_xlnm.Print_Area" localSheetId="23">'20-01-6-03 - Oprava propu...'!$C$4:$J$75,'20-01-6-03 - Oprava propu...'!$C$81:$J$105,'20-01-6-03 - Oprava propu...'!$C$111:$K$147</definedName>
    <definedName name="_xlnm.Print_Titles" localSheetId="23">'20-01-6-03 - Oprava propu...'!$125:$125</definedName>
    <definedName name="_xlnm._FilterDatabase" localSheetId="24" hidden="1">'20-01-3-04 - Oprava propu..._02'!$C$120:$K$125</definedName>
    <definedName name="_xlnm.Print_Area" localSheetId="24">'20-01-3-04 - Oprava propu..._02'!$C$4:$J$75,'20-01-3-04 - Oprava propu..._02'!$C$81:$J$100,'20-01-3-04 - Oprava propu..._02'!$C$106:$K$125</definedName>
    <definedName name="_xlnm.Print_Titles" localSheetId="24">'20-01-3-04 - Oprava propu..._02'!$120:$120</definedName>
  </definedNames>
  <calcPr/>
</workbook>
</file>

<file path=xl/calcChain.xml><?xml version="1.0" encoding="utf-8"?>
<calcChain xmlns="http://schemas.openxmlformats.org/spreadsheetml/2006/main">
  <c i="25" l="1" r="J39"/>
  <c r="J38"/>
  <c i="1" r="AY124"/>
  <c i="25" r="J37"/>
  <c i="1" r="AX124"/>
  <c i="25" r="BI124"/>
  <c r="BH124"/>
  <c r="BG124"/>
  <c r="BF124"/>
  <c r="T124"/>
  <c r="T123"/>
  <c r="T122"/>
  <c r="T121"/>
  <c r="R124"/>
  <c r="R123"/>
  <c r="R122"/>
  <c r="R121"/>
  <c r="P124"/>
  <c r="P123"/>
  <c r="P122"/>
  <c r="P121"/>
  <c i="1" r="AU124"/>
  <c i="25" r="J117"/>
  <c r="F117"/>
  <c r="F115"/>
  <c r="E113"/>
  <c r="J92"/>
  <c r="F92"/>
  <c r="F90"/>
  <c r="E88"/>
  <c r="J26"/>
  <c r="E26"/>
  <c r="J118"/>
  <c r="J25"/>
  <c r="J20"/>
  <c r="E20"/>
  <c r="F118"/>
  <c r="J19"/>
  <c r="J14"/>
  <c r="J115"/>
  <c r="E7"/>
  <c r="E84"/>
  <c i="24" r="J39"/>
  <c r="J38"/>
  <c i="1" r="AY123"/>
  <c i="24" r="J37"/>
  <c i="1" r="AX123"/>
  <c i="24" r="BI147"/>
  <c r="BH147"/>
  <c r="BG147"/>
  <c r="BF147"/>
  <c r="T147"/>
  <c r="T146"/>
  <c r="R147"/>
  <c r="R146"/>
  <c r="P147"/>
  <c r="P146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93"/>
  <c r="J25"/>
  <c r="J20"/>
  <c r="E20"/>
  <c r="F123"/>
  <c r="J19"/>
  <c r="J14"/>
  <c r="J120"/>
  <c r="E7"/>
  <c r="E84"/>
  <c i="23" r="J154"/>
  <c r="J39"/>
  <c r="J38"/>
  <c i="1" r="AY122"/>
  <c i="23" r="J37"/>
  <c i="1" r="AX122"/>
  <c i="23"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J100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92"/>
  <c r="F92"/>
  <c r="F90"/>
  <c r="E88"/>
  <c r="J26"/>
  <c r="E26"/>
  <c r="J93"/>
  <c r="J25"/>
  <c r="J20"/>
  <c r="E20"/>
  <c r="F121"/>
  <c r="J19"/>
  <c r="J14"/>
  <c r="J118"/>
  <c r="E7"/>
  <c r="E84"/>
  <c i="22" r="J39"/>
  <c r="J38"/>
  <c i="1" r="AY121"/>
  <c i="22" r="J37"/>
  <c i="1" r="AX121"/>
  <c i="22" r="BI351"/>
  <c r="BH351"/>
  <c r="BG351"/>
  <c r="BF351"/>
  <c r="T351"/>
  <c r="T350"/>
  <c r="T349"/>
  <c r="R351"/>
  <c r="R350"/>
  <c r="R349"/>
  <c r="P351"/>
  <c r="P350"/>
  <c r="P349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T334"/>
  <c r="R335"/>
  <c r="R334"/>
  <c r="P335"/>
  <c r="P334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8"/>
  <c r="BH318"/>
  <c r="BG318"/>
  <c r="BF318"/>
  <c r="T318"/>
  <c r="R318"/>
  <c r="P318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J129"/>
  <c r="F129"/>
  <c r="F127"/>
  <c r="E125"/>
  <c r="J92"/>
  <c r="F92"/>
  <c r="F90"/>
  <c r="E88"/>
  <c r="J26"/>
  <c r="E26"/>
  <c r="J130"/>
  <c r="J25"/>
  <c r="J20"/>
  <c r="E20"/>
  <c r="F93"/>
  <c r="J19"/>
  <c r="J14"/>
  <c r="J127"/>
  <c r="E7"/>
  <c r="E121"/>
  <c i="21" r="J39"/>
  <c r="J38"/>
  <c i="1" r="AY119"/>
  <c i="21" r="J37"/>
  <c i="1" r="AX119"/>
  <c i="21" r="BI124"/>
  <c r="BH124"/>
  <c r="BG124"/>
  <c r="BF124"/>
  <c r="T124"/>
  <c r="T123"/>
  <c r="T122"/>
  <c r="T121"/>
  <c r="R124"/>
  <c r="R123"/>
  <c r="R122"/>
  <c r="R121"/>
  <c r="P124"/>
  <c r="P123"/>
  <c r="P122"/>
  <c r="P121"/>
  <c i="1" r="AU119"/>
  <c i="21" r="J117"/>
  <c r="F117"/>
  <c r="F115"/>
  <c r="E113"/>
  <c r="J92"/>
  <c r="F92"/>
  <c r="F90"/>
  <c r="E88"/>
  <c r="J26"/>
  <c r="E26"/>
  <c r="J118"/>
  <c r="J25"/>
  <c r="J20"/>
  <c r="E20"/>
  <c r="F93"/>
  <c r="J19"/>
  <c r="J14"/>
  <c r="J115"/>
  <c r="E7"/>
  <c r="E109"/>
  <c i="20" r="J39"/>
  <c r="J38"/>
  <c i="1" r="AY118"/>
  <c i="20" r="J37"/>
  <c i="1" r="AX118"/>
  <c i="20" r="BI147"/>
  <c r="BH147"/>
  <c r="BG147"/>
  <c r="BF147"/>
  <c r="T147"/>
  <c r="T146"/>
  <c r="R147"/>
  <c r="R146"/>
  <c r="P147"/>
  <c r="P146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93"/>
  <c r="J19"/>
  <c r="J14"/>
  <c r="J120"/>
  <c r="E7"/>
  <c r="E114"/>
  <c i="19" r="J154"/>
  <c r="J39"/>
  <c r="J38"/>
  <c i="1" r="AY117"/>
  <c i="19" r="J37"/>
  <c i="1" r="AX117"/>
  <c i="19"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J100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92"/>
  <c r="F92"/>
  <c r="F90"/>
  <c r="E88"/>
  <c r="J26"/>
  <c r="E26"/>
  <c r="J121"/>
  <c r="J25"/>
  <c r="J20"/>
  <c r="E20"/>
  <c r="F121"/>
  <c r="J19"/>
  <c r="J14"/>
  <c r="J118"/>
  <c r="E7"/>
  <c r="E112"/>
  <c i="18" r="J39"/>
  <c r="J38"/>
  <c i="1" r="AY116"/>
  <c i="18" r="J37"/>
  <c i="1" r="AX116"/>
  <c i="18"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J125"/>
  <c r="F125"/>
  <c r="F123"/>
  <c r="E121"/>
  <c r="J92"/>
  <c r="F92"/>
  <c r="F90"/>
  <c r="E88"/>
  <c r="J26"/>
  <c r="E26"/>
  <c r="J126"/>
  <c r="J25"/>
  <c r="J20"/>
  <c r="E20"/>
  <c r="F126"/>
  <c r="J19"/>
  <c r="J14"/>
  <c r="J123"/>
  <c r="E7"/>
  <c r="E117"/>
  <c i="17" r="J39"/>
  <c r="J38"/>
  <c i="1" r="AY114"/>
  <c i="17" r="J37"/>
  <c i="1" r="AX114"/>
  <c i="17" r="BI124"/>
  <c r="BH124"/>
  <c r="BG124"/>
  <c r="BF124"/>
  <c r="T124"/>
  <c r="T123"/>
  <c r="T122"/>
  <c r="T121"/>
  <c r="R124"/>
  <c r="R123"/>
  <c r="R122"/>
  <c r="R121"/>
  <c r="P124"/>
  <c r="P123"/>
  <c r="P122"/>
  <c r="P121"/>
  <c i="1" r="AU114"/>
  <c i="17" r="J117"/>
  <c r="F117"/>
  <c r="F115"/>
  <c r="E113"/>
  <c r="J92"/>
  <c r="F92"/>
  <c r="F90"/>
  <c r="E88"/>
  <c r="J26"/>
  <c r="E26"/>
  <c r="J118"/>
  <c r="J25"/>
  <c r="J20"/>
  <c r="E20"/>
  <c r="F93"/>
  <c r="J19"/>
  <c r="J14"/>
  <c r="J115"/>
  <c r="E7"/>
  <c r="E109"/>
  <c i="16" r="J39"/>
  <c r="J38"/>
  <c i="1" r="AY113"/>
  <c i="16" r="J37"/>
  <c i="1" r="AX113"/>
  <c i="16"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93"/>
  <c r="J19"/>
  <c r="J14"/>
  <c r="J120"/>
  <c r="E7"/>
  <c r="E114"/>
  <c i="15" r="J39"/>
  <c r="J38"/>
  <c i="1" r="AY112"/>
  <c i="15" r="J37"/>
  <c i="1" r="AX112"/>
  <c i="15"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94"/>
  <c r="J19"/>
  <c r="J14"/>
  <c r="J119"/>
  <c r="E7"/>
  <c r="E113"/>
  <c i="14" r="J39"/>
  <c r="J38"/>
  <c i="1" r="AY111"/>
  <c i="14" r="J37"/>
  <c i="1" r="AX111"/>
  <c i="14"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3"/>
  <c r="BH343"/>
  <c r="BG343"/>
  <c r="BF343"/>
  <c r="T343"/>
  <c r="R343"/>
  <c r="P343"/>
  <c r="BI336"/>
  <c r="BH336"/>
  <c r="BG336"/>
  <c r="BF336"/>
  <c r="T336"/>
  <c r="R336"/>
  <c r="P336"/>
  <c r="BI333"/>
  <c r="BH333"/>
  <c r="BG333"/>
  <c r="BF333"/>
  <c r="T333"/>
  <c r="T332"/>
  <c r="R333"/>
  <c r="R332"/>
  <c r="P333"/>
  <c r="P332"/>
  <c r="BI331"/>
  <c r="BH331"/>
  <c r="BG331"/>
  <c r="BF331"/>
  <c r="T331"/>
  <c r="T330"/>
  <c r="R331"/>
  <c r="R330"/>
  <c r="P331"/>
  <c r="P330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2"/>
  <c r="BH292"/>
  <c r="BG292"/>
  <c r="BF292"/>
  <c r="T292"/>
  <c r="R292"/>
  <c r="P292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J127"/>
  <c r="F127"/>
  <c r="F125"/>
  <c r="E123"/>
  <c r="J92"/>
  <c r="F92"/>
  <c r="F90"/>
  <c r="E88"/>
  <c r="J26"/>
  <c r="E26"/>
  <c r="J128"/>
  <c r="J25"/>
  <c r="J20"/>
  <c r="E20"/>
  <c r="F128"/>
  <c r="J19"/>
  <c r="J14"/>
  <c r="J125"/>
  <c r="E7"/>
  <c r="E119"/>
  <c i="13" r="J39"/>
  <c r="J38"/>
  <c i="1" r="AY109"/>
  <c i="13" r="J37"/>
  <c i="1" r="AX109"/>
  <c i="13" r="BI124"/>
  <c r="BH124"/>
  <c r="BG124"/>
  <c r="BF124"/>
  <c r="T124"/>
  <c r="T123"/>
  <c r="T122"/>
  <c r="T121"/>
  <c r="R124"/>
  <c r="R123"/>
  <c r="R122"/>
  <c r="R121"/>
  <c r="P124"/>
  <c r="P123"/>
  <c r="P122"/>
  <c r="P121"/>
  <c i="1" r="AU109"/>
  <c i="13" r="J117"/>
  <c r="F117"/>
  <c r="F115"/>
  <c r="E113"/>
  <c r="J92"/>
  <c r="F92"/>
  <c r="F90"/>
  <c r="E88"/>
  <c r="J26"/>
  <c r="E26"/>
  <c r="J118"/>
  <c r="J25"/>
  <c r="J20"/>
  <c r="E20"/>
  <c r="F93"/>
  <c r="J19"/>
  <c r="J14"/>
  <c r="J115"/>
  <c r="E7"/>
  <c r="E84"/>
  <c i="12" r="J39"/>
  <c r="J38"/>
  <c i="1" r="AY108"/>
  <c i="12" r="J37"/>
  <c i="1" r="AX108"/>
  <c i="12"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J123"/>
  <c r="F123"/>
  <c r="F121"/>
  <c r="E119"/>
  <c r="J93"/>
  <c r="F93"/>
  <c r="F91"/>
  <c r="E89"/>
  <c r="J26"/>
  <c r="E26"/>
  <c r="J94"/>
  <c r="J25"/>
  <c r="J20"/>
  <c r="E20"/>
  <c r="F124"/>
  <c r="J19"/>
  <c r="J14"/>
  <c r="J121"/>
  <c r="E7"/>
  <c r="E85"/>
  <c i="11" r="J39"/>
  <c r="J38"/>
  <c i="1" r="AY107"/>
  <c i="11" r="J37"/>
  <c i="1" r="AX107"/>
  <c i="11"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94"/>
  <c r="J25"/>
  <c r="J20"/>
  <c r="E20"/>
  <c r="F94"/>
  <c r="J19"/>
  <c r="J14"/>
  <c r="J118"/>
  <c r="E7"/>
  <c r="E112"/>
  <c i="10" r="J39"/>
  <c r="J38"/>
  <c i="1" r="AY106"/>
  <c i="10" r="J37"/>
  <c i="1" r="AX106"/>
  <c i="10"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J126"/>
  <c r="F126"/>
  <c r="F124"/>
  <c r="E122"/>
  <c r="J92"/>
  <c r="F92"/>
  <c r="F90"/>
  <c r="E88"/>
  <c r="J26"/>
  <c r="E26"/>
  <c r="J127"/>
  <c r="J25"/>
  <c r="J20"/>
  <c r="E20"/>
  <c r="F127"/>
  <c r="J19"/>
  <c r="J14"/>
  <c r="J124"/>
  <c r="E7"/>
  <c r="E118"/>
  <c i="9" r="J39"/>
  <c r="J38"/>
  <c i="1" r="AY104"/>
  <c i="9" r="J37"/>
  <c i="1" r="AX104"/>
  <c i="9" r="BI124"/>
  <c r="BH124"/>
  <c r="BG124"/>
  <c r="BF124"/>
  <c r="T124"/>
  <c r="T123"/>
  <c r="T122"/>
  <c r="T121"/>
  <c r="R124"/>
  <c r="R123"/>
  <c r="R122"/>
  <c r="R121"/>
  <c r="P124"/>
  <c r="P123"/>
  <c r="P122"/>
  <c r="P121"/>
  <c i="1" r="AU104"/>
  <c i="9" r="J117"/>
  <c r="F117"/>
  <c r="F115"/>
  <c r="E113"/>
  <c r="J92"/>
  <c r="F92"/>
  <c r="F90"/>
  <c r="E88"/>
  <c r="J26"/>
  <c r="E26"/>
  <c r="J118"/>
  <c r="J25"/>
  <c r="J20"/>
  <c r="E20"/>
  <c r="F118"/>
  <c r="J19"/>
  <c r="J14"/>
  <c r="J115"/>
  <c r="E7"/>
  <c r="E109"/>
  <c i="8" r="J39"/>
  <c r="J38"/>
  <c i="1" r="AY103"/>
  <c i="8" r="J37"/>
  <c i="1" r="AX103"/>
  <c i="8"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2"/>
  <c r="F92"/>
  <c r="F90"/>
  <c r="E88"/>
  <c r="J26"/>
  <c r="E26"/>
  <c r="J123"/>
  <c r="J25"/>
  <c r="J20"/>
  <c r="E20"/>
  <c r="F123"/>
  <c r="J19"/>
  <c r="J14"/>
  <c r="J90"/>
  <c r="E7"/>
  <c r="E84"/>
  <c i="7" r="J39"/>
  <c r="J38"/>
  <c i="1" r="AY102"/>
  <c i="7" r="J37"/>
  <c i="1" r="AX102"/>
  <c i="7"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2"/>
  <c r="F92"/>
  <c r="F90"/>
  <c r="E88"/>
  <c r="J26"/>
  <c r="E26"/>
  <c r="J93"/>
  <c r="J25"/>
  <c r="J20"/>
  <c r="E20"/>
  <c r="F93"/>
  <c r="J19"/>
  <c r="J14"/>
  <c r="J119"/>
  <c r="E7"/>
  <c r="E113"/>
  <c i="6" r="J39"/>
  <c r="J38"/>
  <c i="1" r="AY101"/>
  <c i="6" r="J37"/>
  <c i="1" r="AX101"/>
  <c i="6" r="BI372"/>
  <c r="BH372"/>
  <c r="BG372"/>
  <c r="BF372"/>
  <c r="T372"/>
  <c r="T371"/>
  <c r="T370"/>
  <c r="R372"/>
  <c r="R371"/>
  <c r="R370"/>
  <c r="P372"/>
  <c r="P371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T330"/>
  <c r="R331"/>
  <c r="R330"/>
  <c r="P331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J130"/>
  <c r="F130"/>
  <c r="F128"/>
  <c r="E126"/>
  <c r="J92"/>
  <c r="F92"/>
  <c r="F90"/>
  <c r="E88"/>
  <c r="J26"/>
  <c r="E26"/>
  <c r="J93"/>
  <c r="J25"/>
  <c r="J20"/>
  <c r="E20"/>
  <c r="F131"/>
  <c r="J19"/>
  <c r="J14"/>
  <c r="J90"/>
  <c r="E7"/>
  <c r="E122"/>
  <c i="5" r="J39"/>
  <c r="J38"/>
  <c i="1" r="AY99"/>
  <c i="5" r="J37"/>
  <c i="1" r="AX99"/>
  <c i="5" r="BI124"/>
  <c r="BH124"/>
  <c r="BG124"/>
  <c r="BF124"/>
  <c r="T124"/>
  <c r="T123"/>
  <c r="T122"/>
  <c r="T121"/>
  <c r="R124"/>
  <c r="R123"/>
  <c r="R122"/>
  <c r="R121"/>
  <c r="P124"/>
  <c r="P123"/>
  <c r="P122"/>
  <c r="P121"/>
  <c i="1" r="AU99"/>
  <c i="5" r="J117"/>
  <c r="F117"/>
  <c r="F115"/>
  <c r="E113"/>
  <c r="J92"/>
  <c r="F92"/>
  <c r="F90"/>
  <c r="E88"/>
  <c r="J26"/>
  <c r="E26"/>
  <c r="J118"/>
  <c r="J25"/>
  <c r="J20"/>
  <c r="E20"/>
  <c r="F118"/>
  <c r="J19"/>
  <c r="J14"/>
  <c r="J90"/>
  <c r="E7"/>
  <c r="E109"/>
  <c i="4" r="J39"/>
  <c r="J38"/>
  <c i="1" r="AY98"/>
  <c i="4" r="J37"/>
  <c i="1" r="AX98"/>
  <c i="4"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123"/>
  <c r="J19"/>
  <c r="J14"/>
  <c r="J120"/>
  <c r="E7"/>
  <c r="E114"/>
  <c i="3" r="J39"/>
  <c r="J38"/>
  <c i="1" r="AY97"/>
  <c i="3" r="J37"/>
  <c i="1" r="AX97"/>
  <c i="3"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2"/>
  <c r="F92"/>
  <c r="F90"/>
  <c r="E88"/>
  <c r="J26"/>
  <c r="E26"/>
  <c r="J93"/>
  <c r="J25"/>
  <c r="J20"/>
  <c r="E20"/>
  <c r="F121"/>
  <c r="J19"/>
  <c r="J14"/>
  <c r="J90"/>
  <c r="E7"/>
  <c r="E112"/>
  <c i="2" r="J39"/>
  <c r="J38"/>
  <c i="1" r="AY96"/>
  <c i="2" r="J37"/>
  <c i="1" r="AX96"/>
  <c i="2" r="BI261"/>
  <c r="BH261"/>
  <c r="BG261"/>
  <c r="BF261"/>
  <c r="T261"/>
  <c r="T260"/>
  <c r="T259"/>
  <c r="R261"/>
  <c r="R260"/>
  <c r="R259"/>
  <c r="P261"/>
  <c r="P260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2"/>
  <c r="F92"/>
  <c r="F90"/>
  <c r="E88"/>
  <c r="J26"/>
  <c r="E26"/>
  <c r="J130"/>
  <c r="J25"/>
  <c r="J20"/>
  <c r="E20"/>
  <c r="F93"/>
  <c r="J19"/>
  <c r="J14"/>
  <c r="J127"/>
  <c r="E7"/>
  <c r="E84"/>
  <c i="1" r="L90"/>
  <c r="AM90"/>
  <c r="AM89"/>
  <c r="L89"/>
  <c r="AM87"/>
  <c r="L87"/>
  <c r="L85"/>
  <c r="L84"/>
  <c i="25" r="J124"/>
  <c i="24" r="J145"/>
  <c r="BK141"/>
  <c r="BK138"/>
  <c r="BK136"/>
  <c r="J134"/>
  <c r="J132"/>
  <c r="J129"/>
  <c i="23" r="BK167"/>
  <c r="J164"/>
  <c r="BK156"/>
  <c r="BK145"/>
  <c r="J145"/>
  <c r="BK141"/>
  <c r="J140"/>
  <c r="J132"/>
  <c r="J129"/>
  <c r="J127"/>
  <c i="22" r="BK351"/>
  <c r="BK348"/>
  <c r="J335"/>
  <c r="BK331"/>
  <c r="BK315"/>
  <c r="BK311"/>
  <c r="BK305"/>
  <c r="BK303"/>
  <c r="J289"/>
  <c r="BK281"/>
  <c r="J274"/>
  <c r="BK269"/>
  <c r="J266"/>
  <c r="BK261"/>
  <c r="J252"/>
  <c r="J248"/>
  <c r="J240"/>
  <c r="J239"/>
  <c r="BK236"/>
  <c r="J225"/>
  <c r="J222"/>
  <c r="J215"/>
  <c r="BK211"/>
  <c r="J207"/>
  <c r="J203"/>
  <c r="BK198"/>
  <c r="BK193"/>
  <c r="BK190"/>
  <c r="BK186"/>
  <c r="J183"/>
  <c r="BK173"/>
  <c r="J165"/>
  <c r="J160"/>
  <c r="BK154"/>
  <c r="J151"/>
  <c r="BK143"/>
  <c r="BK136"/>
  <c i="21" r="J124"/>
  <c i="20" r="BK147"/>
  <c r="BK138"/>
  <c r="BK136"/>
  <c r="J134"/>
  <c r="J132"/>
  <c r="J131"/>
  <c i="19" r="BK166"/>
  <c r="J162"/>
  <c r="J152"/>
  <c r="BK149"/>
  <c r="BK143"/>
  <c r="J132"/>
  <c r="J127"/>
  <c i="18" r="BK320"/>
  <c r="BK315"/>
  <c r="J312"/>
  <c r="BK308"/>
  <c r="J294"/>
  <c r="BK284"/>
  <c r="BK282"/>
  <c r="J279"/>
  <c r="J276"/>
  <c r="BK257"/>
  <c r="BK244"/>
  <c r="J240"/>
  <c r="BK233"/>
  <c r="BK227"/>
  <c r="J222"/>
  <c r="J219"/>
  <c r="BK208"/>
  <c r="BK205"/>
  <c r="BK204"/>
  <c r="BK200"/>
  <c r="J199"/>
  <c r="J193"/>
  <c r="J179"/>
  <c r="BK178"/>
  <c r="BK175"/>
  <c r="J171"/>
  <c r="BK167"/>
  <c r="BK161"/>
  <c r="J159"/>
  <c r="J157"/>
  <c r="BK139"/>
  <c i="16" r="J150"/>
  <c r="BK148"/>
  <c r="BK145"/>
  <c r="J135"/>
  <c r="BK133"/>
  <c r="J131"/>
  <c r="BK129"/>
  <c i="15" r="BK159"/>
  <c r="BK153"/>
  <c r="BK147"/>
  <c r="J146"/>
  <c r="BK144"/>
  <c r="J142"/>
  <c r="J139"/>
  <c r="J137"/>
  <c r="BK133"/>
  <c r="J130"/>
  <c r="J128"/>
  <c i="14" r="BK333"/>
  <c r="BK331"/>
  <c r="J329"/>
  <c r="J321"/>
  <c r="J312"/>
  <c r="BK311"/>
  <c r="BK308"/>
  <c r="J302"/>
  <c r="J301"/>
  <c r="BK299"/>
  <c r="BK298"/>
  <c r="J297"/>
  <c r="J292"/>
  <c r="BK284"/>
  <c r="J283"/>
  <c r="BK281"/>
  <c r="J278"/>
  <c r="J253"/>
  <c r="BK246"/>
  <c r="BK237"/>
  <c r="BK224"/>
  <c r="BK210"/>
  <c r="BK194"/>
  <c r="BK192"/>
  <c r="J189"/>
  <c r="BK184"/>
  <c r="J182"/>
  <c r="BK175"/>
  <c r="BK168"/>
  <c r="J164"/>
  <c r="J158"/>
  <c r="J156"/>
  <c r="J154"/>
  <c r="J140"/>
  <c r="J134"/>
  <c i="12" r="BK150"/>
  <c r="BK148"/>
  <c r="J136"/>
  <c r="BK132"/>
  <c i="11" r="J149"/>
  <c r="BK148"/>
  <c r="J142"/>
  <c r="BK140"/>
  <c r="BK138"/>
  <c r="J137"/>
  <c r="J133"/>
  <c r="J132"/>
  <c i="10" r="BK326"/>
  <c r="BK317"/>
  <c r="BK310"/>
  <c r="J308"/>
  <c r="J299"/>
  <c r="J296"/>
  <c r="J292"/>
  <c r="J290"/>
  <c r="J285"/>
  <c r="BK280"/>
  <c r="BK278"/>
  <c r="BK255"/>
  <c r="BK253"/>
  <c r="J251"/>
  <c r="BK244"/>
  <c r="J241"/>
  <c r="J240"/>
  <c r="J224"/>
  <c r="J216"/>
  <c r="BK207"/>
  <c r="BK204"/>
  <c r="BK199"/>
  <c r="J196"/>
  <c r="BK193"/>
  <c r="J189"/>
  <c r="BK188"/>
  <c r="BK186"/>
  <c r="BK183"/>
  <c r="BK176"/>
  <c r="BK172"/>
  <c r="BK154"/>
  <c r="J143"/>
  <c r="J142"/>
  <c r="J138"/>
  <c r="BK135"/>
  <c i="9" r="J124"/>
  <c i="8" r="BK152"/>
  <c r="BK145"/>
  <c r="J135"/>
  <c r="J130"/>
  <c i="7" r="BK194"/>
  <c r="J191"/>
  <c r="J186"/>
  <c r="BK181"/>
  <c r="J174"/>
  <c r="BK172"/>
  <c r="BK166"/>
  <c r="J160"/>
  <c r="BK157"/>
  <c r="BK152"/>
  <c r="BK150"/>
  <c r="J148"/>
  <c r="J145"/>
  <c r="J139"/>
  <c r="BK137"/>
  <c r="BK133"/>
  <c r="J131"/>
  <c i="6" r="J368"/>
  <c r="BK365"/>
  <c r="J362"/>
  <c r="BK360"/>
  <c r="BK359"/>
  <c r="J354"/>
  <c r="BK352"/>
  <c r="J349"/>
  <c r="J340"/>
  <c r="J338"/>
  <c r="J331"/>
  <c r="BK322"/>
  <c r="J316"/>
  <c r="BK307"/>
  <c r="BK304"/>
  <c r="BK298"/>
  <c r="BK297"/>
  <c r="BK295"/>
  <c r="BK291"/>
  <c r="BK289"/>
  <c r="BK286"/>
  <c r="BK281"/>
  <c r="BK271"/>
  <c r="BK269"/>
  <c r="J262"/>
  <c r="BK256"/>
  <c r="BK249"/>
  <c r="J237"/>
  <c r="BK232"/>
  <c r="BK229"/>
  <c r="BK224"/>
  <c r="J218"/>
  <c r="J211"/>
  <c r="J207"/>
  <c r="BK194"/>
  <c r="BK186"/>
  <c r="J173"/>
  <c r="J171"/>
  <c r="J166"/>
  <c r="J157"/>
  <c r="J156"/>
  <c r="BK152"/>
  <c r="BK150"/>
  <c r="J148"/>
  <c r="J146"/>
  <c r="J137"/>
  <c i="5" r="BK124"/>
  <c i="4" r="BK148"/>
  <c r="J145"/>
  <c r="BK143"/>
  <c r="BK140"/>
  <c r="BK138"/>
  <c r="J133"/>
  <c r="BK131"/>
  <c r="BK129"/>
  <c i="3" r="BK173"/>
  <c r="BK172"/>
  <c r="J159"/>
  <c r="BK157"/>
  <c r="J156"/>
  <c r="BK143"/>
  <c r="J140"/>
  <c r="BK137"/>
  <c r="BK135"/>
  <c r="J134"/>
  <c r="BK133"/>
  <c r="J129"/>
  <c r="J128"/>
  <c r="BK127"/>
  <c i="2" r="BK258"/>
  <c r="BK250"/>
  <c r="BK243"/>
  <c r="J239"/>
  <c r="BK236"/>
  <c r="BK233"/>
  <c r="BK232"/>
  <c r="J231"/>
  <c r="J227"/>
  <c r="J226"/>
  <c r="BK213"/>
  <c r="BK211"/>
  <c r="J210"/>
  <c r="BK207"/>
  <c r="BK204"/>
  <c r="BK201"/>
  <c r="BK194"/>
  <c r="J187"/>
  <c r="BK177"/>
  <c r="BK173"/>
  <c r="J167"/>
  <c r="BK155"/>
  <c r="J148"/>
  <c r="BK141"/>
  <c r="BK140"/>
  <c r="J139"/>
  <c r="J138"/>
  <c r="J137"/>
  <c r="BK136"/>
  <c i="1" r="AS105"/>
  <c i="24" r="BK132"/>
  <c i="23" r="J167"/>
  <c r="BK164"/>
  <c r="BK162"/>
  <c r="J158"/>
  <c r="BK152"/>
  <c r="BK140"/>
  <c r="BK135"/>
  <c r="BK133"/>
  <c r="BK132"/>
  <c r="BK129"/>
  <c i="22" r="J341"/>
  <c r="J338"/>
  <c r="BK333"/>
  <c r="BK327"/>
  <c r="J325"/>
  <c r="BK319"/>
  <c r="J318"/>
  <c r="BK314"/>
  <c r="BK307"/>
  <c r="J305"/>
  <c r="J303"/>
  <c r="BK289"/>
  <c r="BK274"/>
  <c r="J269"/>
  <c r="BK259"/>
  <c r="J256"/>
  <c r="BK252"/>
  <c r="BK248"/>
  <c r="J243"/>
  <c r="BK240"/>
  <c r="J236"/>
  <c r="J233"/>
  <c r="J217"/>
  <c r="BK203"/>
  <c r="J200"/>
  <c r="J192"/>
  <c r="J186"/>
  <c r="J177"/>
  <c r="J173"/>
  <c r="BK168"/>
  <c r="J167"/>
  <c r="BK156"/>
  <c r="J154"/>
  <c r="J143"/>
  <c i="20" r="J141"/>
  <c r="BK134"/>
  <c r="BK132"/>
  <c r="J129"/>
  <c i="19" r="J171"/>
  <c r="J156"/>
  <c r="BK152"/>
  <c r="J151"/>
  <c r="J149"/>
  <c r="BK145"/>
  <c r="J143"/>
  <c r="J141"/>
  <c r="BK127"/>
  <c i="18" r="J320"/>
  <c r="BK317"/>
  <c r="BK303"/>
  <c r="J297"/>
  <c r="J290"/>
  <c r="J286"/>
  <c r="BK279"/>
  <c r="BK276"/>
  <c r="J257"/>
  <c r="J252"/>
  <c r="BK251"/>
  <c r="J248"/>
  <c r="J237"/>
  <c r="J236"/>
  <c r="J227"/>
  <c r="BK222"/>
  <c r="BK219"/>
  <c r="BK199"/>
  <c r="BK196"/>
  <c r="BK193"/>
  <c r="J191"/>
  <c r="BK186"/>
  <c r="J185"/>
  <c r="J183"/>
  <c r="BK171"/>
  <c r="BK154"/>
  <c r="J150"/>
  <c r="J147"/>
  <c r="BK132"/>
  <c i="16" r="J143"/>
  <c r="J140"/>
  <c i="15" r="BK165"/>
  <c r="BK160"/>
  <c r="J159"/>
  <c r="J155"/>
  <c r="J153"/>
  <c r="BK152"/>
  <c r="J149"/>
  <c r="BK146"/>
  <c r="BK136"/>
  <c r="BK134"/>
  <c r="J133"/>
  <c r="BK131"/>
  <c r="BK130"/>
  <c r="J129"/>
  <c i="14" r="BK351"/>
  <c r="J351"/>
  <c r="BK348"/>
  <c r="J348"/>
  <c r="BK344"/>
  <c r="BK343"/>
  <c r="J336"/>
  <c r="BK321"/>
  <c r="BK318"/>
  <c r="BK316"/>
  <c r="J315"/>
  <c r="BK312"/>
  <c r="BK304"/>
  <c r="BK302"/>
  <c r="J284"/>
  <c r="BK283"/>
  <c r="BK273"/>
  <c r="BK258"/>
  <c r="J250"/>
  <c r="J246"/>
  <c r="BK244"/>
  <c r="J240"/>
  <c r="J207"/>
  <c r="BK202"/>
  <c r="BK199"/>
  <c r="BK198"/>
  <c r="J185"/>
  <c r="BK178"/>
  <c r="BK163"/>
  <c r="BK159"/>
  <c r="BK158"/>
  <c r="BK156"/>
  <c r="J151"/>
  <c r="BK144"/>
  <c r="J136"/>
  <c i="13" r="BK124"/>
  <c i="12" r="BK145"/>
  <c r="BK144"/>
  <c r="BK139"/>
  <c r="J134"/>
  <c i="11" r="BK162"/>
  <c r="BK160"/>
  <c r="J158"/>
  <c r="BK156"/>
  <c r="J152"/>
  <c r="BK149"/>
  <c r="J147"/>
  <c r="BK144"/>
  <c r="BK142"/>
  <c r="BK137"/>
  <c r="BK129"/>
  <c r="BK128"/>
  <c r="J127"/>
  <c i="10" r="BK327"/>
  <c r="J320"/>
  <c r="J317"/>
  <c r="BK315"/>
  <c r="J312"/>
  <c r="BK295"/>
  <c r="BK292"/>
  <c r="BK287"/>
  <c r="BK285"/>
  <c r="J283"/>
  <c r="BK282"/>
  <c r="J278"/>
  <c r="BK277"/>
  <c r="J273"/>
  <c r="J266"/>
  <c r="BK263"/>
  <c r="BK248"/>
  <c r="J244"/>
  <c r="BK236"/>
  <c r="J231"/>
  <c r="BK229"/>
  <c r="BK228"/>
  <c r="BK189"/>
  <c r="J188"/>
  <c r="J178"/>
  <c r="J177"/>
  <c r="J176"/>
  <c r="J175"/>
  <c r="J174"/>
  <c r="J172"/>
  <c r="BK169"/>
  <c r="BK167"/>
  <c r="J167"/>
  <c r="BK161"/>
  <c r="J161"/>
  <c r="BK160"/>
  <c r="J160"/>
  <c r="BK157"/>
  <c r="J157"/>
  <c r="BK156"/>
  <c r="J156"/>
  <c r="J154"/>
  <c r="BK152"/>
  <c r="J150"/>
  <c r="BK147"/>
  <c r="BK145"/>
  <c r="BK141"/>
  <c r="BK138"/>
  <c r="J133"/>
  <c i="8" r="J152"/>
  <c r="BK149"/>
  <c r="BK148"/>
  <c r="BK141"/>
  <c r="J139"/>
  <c r="J136"/>
  <c r="BK130"/>
  <c i="7" r="BK198"/>
  <c r="J195"/>
  <c r="J194"/>
  <c r="BK191"/>
  <c r="BK189"/>
  <c r="BK179"/>
  <c r="BK174"/>
  <c r="J173"/>
  <c r="J172"/>
  <c r="BK171"/>
  <c r="J170"/>
  <c r="J169"/>
  <c r="BK164"/>
  <c r="BK161"/>
  <c r="BK146"/>
  <c r="BK145"/>
  <c r="J143"/>
  <c r="J142"/>
  <c r="BK140"/>
  <c r="J137"/>
  <c r="BK136"/>
  <c r="J135"/>
  <c r="J133"/>
  <c r="BK131"/>
  <c r="J128"/>
  <c i="6" r="BK372"/>
  <c r="BK368"/>
  <c r="BK362"/>
  <c r="J360"/>
  <c r="J356"/>
  <c r="BK354"/>
  <c r="J352"/>
  <c r="BK350"/>
  <c r="BK349"/>
  <c r="J347"/>
  <c r="BK342"/>
  <c r="BK338"/>
  <c r="J336"/>
  <c r="J334"/>
  <c r="J328"/>
  <c r="J326"/>
  <c r="J324"/>
  <c r="J322"/>
  <c r="J315"/>
  <c r="J301"/>
  <c r="J293"/>
  <c r="J288"/>
  <c r="BK273"/>
  <c r="J269"/>
  <c r="J267"/>
  <c r="BK265"/>
  <c r="J260"/>
  <c r="J254"/>
  <c r="J252"/>
  <c r="J248"/>
  <c r="BK242"/>
  <c r="J239"/>
  <c r="BK237"/>
  <c r="J234"/>
  <c r="J232"/>
  <c r="J226"/>
  <c r="BK220"/>
  <c r="BK213"/>
  <c r="BK211"/>
  <c r="BK209"/>
  <c r="BK207"/>
  <c r="J202"/>
  <c r="J201"/>
  <c r="J196"/>
  <c r="J194"/>
  <c r="J190"/>
  <c r="BK182"/>
  <c r="BK173"/>
  <c r="BK171"/>
  <c r="J168"/>
  <c r="BK166"/>
  <c r="J162"/>
  <c r="BK157"/>
  <c r="BK156"/>
  <c r="J154"/>
  <c r="J152"/>
  <c r="BK148"/>
  <c r="BK146"/>
  <c r="J140"/>
  <c r="J139"/>
  <c i="4" r="BK150"/>
  <c r="J148"/>
  <c r="BK145"/>
  <c i="3" r="BK164"/>
  <c r="J163"/>
  <c r="J155"/>
  <c r="J148"/>
  <c r="BK144"/>
  <c r="BK140"/>
  <c r="BK132"/>
  <c r="J130"/>
  <c r="BK129"/>
  <c r="BK128"/>
  <c i="2" r="BK239"/>
  <c r="J236"/>
  <c r="BK235"/>
  <c r="BK230"/>
  <c r="J215"/>
  <c r="J213"/>
  <c r="J211"/>
  <c r="BK198"/>
  <c r="J196"/>
  <c r="BK191"/>
  <c r="BK187"/>
  <c r="J183"/>
  <c r="J180"/>
  <c r="J173"/>
  <c r="BK170"/>
  <c r="J168"/>
  <c r="BK167"/>
  <c r="BK163"/>
  <c r="BK159"/>
  <c r="J157"/>
  <c r="BK146"/>
  <c r="J143"/>
  <c r="BK142"/>
  <c r="J141"/>
  <c r="BK139"/>
  <c r="BK138"/>
  <c i="1" r="AS110"/>
  <c i="25" r="BK124"/>
  <c i="24" r="BK147"/>
  <c r="BK145"/>
  <c r="BK143"/>
  <c r="J141"/>
  <c r="J138"/>
  <c r="J131"/>
  <c i="23" r="J162"/>
  <c r="J152"/>
  <c r="BK151"/>
  <c r="J150"/>
  <c r="J149"/>
  <c r="BK147"/>
  <c r="J143"/>
  <c r="J135"/>
  <c r="BK134"/>
  <c r="BK127"/>
  <c i="22" r="J351"/>
  <c r="J345"/>
  <c r="BK340"/>
  <c r="BK338"/>
  <c r="BK335"/>
  <c r="J331"/>
  <c r="BK325"/>
  <c r="BK318"/>
  <c r="J311"/>
  <c r="J301"/>
  <c r="BK300"/>
  <c r="J293"/>
  <c r="BK278"/>
  <c r="J270"/>
  <c r="BK266"/>
  <c r="J261"/>
  <c r="BK243"/>
  <c r="BK239"/>
  <c r="J230"/>
  <c r="BK225"/>
  <c r="BK222"/>
  <c r="BK217"/>
  <c r="BK215"/>
  <c r="BK212"/>
  <c r="J211"/>
  <c r="BK207"/>
  <c r="BK206"/>
  <c r="J193"/>
  <c r="BK183"/>
  <c r="BK177"/>
  <c r="BK172"/>
  <c r="J168"/>
  <c r="BK167"/>
  <c r="BK165"/>
  <c r="J163"/>
  <c r="J156"/>
  <c r="J147"/>
  <c r="J136"/>
  <c i="21" r="BK124"/>
  <c i="20" r="J147"/>
  <c r="BK145"/>
  <c r="BK143"/>
  <c r="BK131"/>
  <c i="19" r="BK171"/>
  <c r="BK168"/>
  <c r="J166"/>
  <c r="BK162"/>
  <c r="J160"/>
  <c r="BK150"/>
  <c r="BK147"/>
  <c r="BK140"/>
  <c r="BK135"/>
  <c r="J135"/>
  <c r="BK134"/>
  <c r="J134"/>
  <c r="J133"/>
  <c r="BK129"/>
  <c i="18" r="BK323"/>
  <c r="J322"/>
  <c r="J317"/>
  <c r="J315"/>
  <c r="BK312"/>
  <c r="J308"/>
  <c r="J303"/>
  <c r="BK293"/>
  <c r="BK290"/>
  <c r="BK286"/>
  <c r="J284"/>
  <c r="J280"/>
  <c r="BK272"/>
  <c r="J264"/>
  <c r="BK261"/>
  <c r="BK252"/>
  <c r="BK240"/>
  <c r="BK237"/>
  <c r="BK230"/>
  <c r="BK214"/>
  <c r="J208"/>
  <c r="J205"/>
  <c r="J200"/>
  <c r="BK191"/>
  <c r="BK183"/>
  <c r="J175"/>
  <c r="J161"/>
  <c r="BK157"/>
  <c r="J154"/>
  <c r="BK147"/>
  <c r="BK143"/>
  <c i="17" r="J124"/>
  <c i="16" r="J148"/>
  <c r="BK138"/>
  <c r="BK135"/>
  <c r="J133"/>
  <c i="15" r="J168"/>
  <c r="BK163"/>
  <c r="J152"/>
  <c r="BK148"/>
  <c r="J144"/>
  <c r="BK142"/>
  <c r="BK139"/>
  <c r="BK137"/>
  <c r="J136"/>
  <c r="BK129"/>
  <c r="BK128"/>
  <c i="14" r="J344"/>
  <c r="J333"/>
  <c r="BK329"/>
  <c r="J324"/>
  <c r="J318"/>
  <c r="J316"/>
  <c r="BK315"/>
  <c r="J311"/>
  <c r="J308"/>
  <c r="BK301"/>
  <c r="J299"/>
  <c r="J298"/>
  <c r="BK297"/>
  <c r="BK292"/>
  <c r="J286"/>
  <c r="J281"/>
  <c r="BK278"/>
  <c r="J273"/>
  <c r="J269"/>
  <c r="J265"/>
  <c r="J262"/>
  <c r="J254"/>
  <c r="BK241"/>
  <c r="BK240"/>
  <c r="J237"/>
  <c r="BK234"/>
  <c r="BK228"/>
  <c r="BK225"/>
  <c r="BK219"/>
  <c r="J214"/>
  <c r="J198"/>
  <c r="J192"/>
  <c r="BK189"/>
  <c r="BK185"/>
  <c r="J184"/>
  <c r="J168"/>
  <c r="J163"/>
  <c r="BK154"/>
  <c r="J147"/>
  <c r="BK140"/>
  <c r="BK136"/>
  <c r="BK134"/>
  <c i="12" r="J148"/>
  <c r="J145"/>
  <c r="BK141"/>
  <c r="J139"/>
  <c r="BK136"/>
  <c r="J130"/>
  <c i="11" r="J162"/>
  <c r="J160"/>
  <c r="BK158"/>
  <c r="J156"/>
  <c r="J148"/>
  <c r="BK147"/>
  <c r="J146"/>
  <c r="J144"/>
  <c r="J140"/>
  <c r="J138"/>
  <c r="BK135"/>
  <c r="BK133"/>
  <c r="BK132"/>
  <c r="BK130"/>
  <c r="J129"/>
  <c i="10" r="J327"/>
  <c r="BK320"/>
  <c r="J315"/>
  <c r="BK312"/>
  <c r="J310"/>
  <c r="J304"/>
  <c r="BK293"/>
  <c r="BK290"/>
  <c r="J282"/>
  <c r="J280"/>
  <c r="BK273"/>
  <c r="J268"/>
  <c r="J263"/>
  <c r="J253"/>
  <c r="BK251"/>
  <c r="J248"/>
  <c r="BK241"/>
  <c r="BK240"/>
  <c r="J236"/>
  <c r="J228"/>
  <c r="BK226"/>
  <c r="J218"/>
  <c r="J215"/>
  <c r="J211"/>
  <c r="J207"/>
  <c r="J199"/>
  <c r="BK196"/>
  <c r="BK195"/>
  <c r="J186"/>
  <c r="J183"/>
  <c r="BK178"/>
  <c r="J169"/>
  <c r="J147"/>
  <c r="J145"/>
  <c r="J144"/>
  <c r="J135"/>
  <c r="BK133"/>
  <c i="9" r="BK124"/>
  <c i="8" r="J148"/>
  <c r="BK144"/>
  <c r="J141"/>
  <c r="BK139"/>
  <c r="BK136"/>
  <c r="BK135"/>
  <c r="BK133"/>
  <c r="J129"/>
  <c i="7" r="J198"/>
  <c r="J181"/>
  <c r="J179"/>
  <c r="BK177"/>
  <c r="J171"/>
  <c r="J166"/>
  <c r="J164"/>
  <c r="J161"/>
  <c r="BK160"/>
  <c r="J152"/>
  <c r="J146"/>
  <c r="J140"/>
  <c r="BK139"/>
  <c r="J136"/>
  <c r="BK135"/>
  <c i="6" r="J372"/>
  <c r="J365"/>
  <c r="J359"/>
  <c r="BK347"/>
  <c r="J318"/>
  <c r="BK308"/>
  <c r="J307"/>
  <c r="J303"/>
  <c r="BK301"/>
  <c r="J300"/>
  <c r="J295"/>
  <c r="BK293"/>
  <c r="J291"/>
  <c r="BK287"/>
  <c r="BK285"/>
  <c r="J283"/>
  <c r="J281"/>
  <c r="J279"/>
  <c r="BK277"/>
  <c r="J265"/>
  <c r="BK262"/>
  <c r="BK260"/>
  <c r="J256"/>
  <c r="BK254"/>
  <c r="BK252"/>
  <c r="J249"/>
  <c r="BK248"/>
  <c r="BK241"/>
  <c r="BK234"/>
  <c r="J229"/>
  <c r="J227"/>
  <c r="J224"/>
  <c r="BK222"/>
  <c r="J220"/>
  <c r="BK218"/>
  <c r="BK216"/>
  <c r="J209"/>
  <c r="BK202"/>
  <c r="BK190"/>
  <c r="J187"/>
  <c r="BK184"/>
  <c r="J177"/>
  <c r="BK154"/>
  <c r="J150"/>
  <c r="BK141"/>
  <c r="BK140"/>
  <c r="BK139"/>
  <c r="BK137"/>
  <c i="4" r="J138"/>
  <c r="J135"/>
  <c r="J129"/>
  <c i="3" r="BK169"/>
  <c r="J167"/>
  <c r="BK159"/>
  <c r="J157"/>
  <c r="J152"/>
  <c r="BK151"/>
  <c r="BK148"/>
  <c r="J146"/>
  <c r="J145"/>
  <c r="J143"/>
  <c r="BK134"/>
  <c r="J133"/>
  <c r="BK130"/>
  <c i="2" r="J257"/>
  <c r="J255"/>
  <c r="J250"/>
  <c r="J248"/>
  <c r="J246"/>
  <c r="BK226"/>
  <c r="BK221"/>
  <c r="BK215"/>
  <c r="J209"/>
  <c r="J208"/>
  <c r="J207"/>
  <c r="J204"/>
  <c r="J202"/>
  <c r="J191"/>
  <c r="BK178"/>
  <c r="J177"/>
  <c r="J175"/>
  <c r="J170"/>
  <c r="BK168"/>
  <c r="J153"/>
  <c r="J152"/>
  <c i="1" r="AS115"/>
  <c r="AS100"/>
  <c r="AS95"/>
  <c i="24" r="J147"/>
  <c r="J143"/>
  <c r="J136"/>
  <c r="BK134"/>
  <c r="BK131"/>
  <c r="BK129"/>
  <c i="23" r="BK158"/>
  <c r="J156"/>
  <c r="J151"/>
  <c r="BK150"/>
  <c r="BK149"/>
  <c r="J147"/>
  <c r="BK143"/>
  <c r="J141"/>
  <c r="J134"/>
  <c r="J133"/>
  <c i="22" r="J348"/>
  <c r="BK345"/>
  <c r="BK341"/>
  <c r="J340"/>
  <c r="J333"/>
  <c r="J327"/>
  <c r="J319"/>
  <c r="J315"/>
  <c r="J314"/>
  <c r="J307"/>
  <c r="BK301"/>
  <c r="J300"/>
  <c r="BK293"/>
  <c r="J281"/>
  <c r="J278"/>
  <c r="BK270"/>
  <c r="J259"/>
  <c r="BK256"/>
  <c r="BK233"/>
  <c r="BK230"/>
  <c r="J212"/>
  <c r="J206"/>
  <c r="BK200"/>
  <c r="J198"/>
  <c r="BK192"/>
  <c r="J190"/>
  <c r="J172"/>
  <c r="BK163"/>
  <c r="BK160"/>
  <c r="BK151"/>
  <c r="BK147"/>
  <c i="20" r="J145"/>
  <c r="J143"/>
  <c r="BK141"/>
  <c r="J138"/>
  <c r="J136"/>
  <c r="BK129"/>
  <c i="19" r="J168"/>
  <c r="BK160"/>
  <c r="BK156"/>
  <c r="BK151"/>
  <c r="J150"/>
  <c r="J147"/>
  <c r="J145"/>
  <c r="BK141"/>
  <c r="J140"/>
  <c r="BK133"/>
  <c r="BK132"/>
  <c r="J129"/>
  <c i="18" r="BK330"/>
  <c r="J330"/>
  <c r="BK327"/>
  <c r="J327"/>
  <c r="J323"/>
  <c r="BK322"/>
  <c r="BK297"/>
  <c r="BK294"/>
  <c r="J293"/>
  <c r="J282"/>
  <c r="BK280"/>
  <c r="J272"/>
  <c r="BK264"/>
  <c r="J261"/>
  <c r="J251"/>
  <c r="BK248"/>
  <c r="J244"/>
  <c r="BK236"/>
  <c r="J233"/>
  <c r="J230"/>
  <c r="J214"/>
  <c r="J204"/>
  <c r="J196"/>
  <c r="J186"/>
  <c r="BK185"/>
  <c r="BK179"/>
  <c r="J178"/>
  <c r="J167"/>
  <c r="BK166"/>
  <c r="J166"/>
  <c r="BK162"/>
  <c r="J162"/>
  <c r="BK159"/>
  <c r="BK150"/>
  <c r="J143"/>
  <c r="J139"/>
  <c r="J132"/>
  <c i="17" r="BK124"/>
  <c i="16" r="BK150"/>
  <c r="J145"/>
  <c r="BK143"/>
  <c r="BK140"/>
  <c r="J138"/>
  <c r="BK131"/>
  <c r="J129"/>
  <c i="15" r="BK168"/>
  <c r="J165"/>
  <c r="J163"/>
  <c r="J160"/>
  <c r="BK155"/>
  <c r="BK149"/>
  <c r="J148"/>
  <c r="J147"/>
  <c r="J134"/>
  <c r="J131"/>
  <c i="14" r="J343"/>
  <c r="BK336"/>
  <c r="J331"/>
  <c r="BK324"/>
  <c r="J304"/>
  <c r="BK286"/>
  <c r="BK269"/>
  <c r="BK265"/>
  <c r="BK262"/>
  <c r="J258"/>
  <c r="BK254"/>
  <c r="BK253"/>
  <c r="BK250"/>
  <c r="J244"/>
  <c r="J241"/>
  <c r="J234"/>
  <c r="J228"/>
  <c r="J225"/>
  <c r="J224"/>
  <c r="J219"/>
  <c r="BK214"/>
  <c r="J210"/>
  <c r="BK207"/>
  <c r="J202"/>
  <c r="J199"/>
  <c r="J194"/>
  <c r="BK182"/>
  <c r="J178"/>
  <c r="J175"/>
  <c r="BK164"/>
  <c r="J159"/>
  <c r="BK151"/>
  <c r="BK147"/>
  <c r="J144"/>
  <c i="13" r="J124"/>
  <c i="12" r="J150"/>
  <c r="J144"/>
  <c r="J141"/>
  <c r="BK134"/>
  <c r="J132"/>
  <c r="BK130"/>
  <c i="11" r="BK152"/>
  <c r="BK146"/>
  <c r="J135"/>
  <c r="J130"/>
  <c r="J128"/>
  <c r="BK127"/>
  <c i="10" r="BK332"/>
  <c r="J332"/>
  <c r="BK330"/>
  <c r="J330"/>
  <c r="J326"/>
  <c r="BK308"/>
  <c r="BK304"/>
  <c r="BK299"/>
  <c r="BK296"/>
  <c r="J295"/>
  <c r="J293"/>
  <c r="J287"/>
  <c r="BK283"/>
  <c r="J277"/>
  <c r="BK268"/>
  <c r="BK266"/>
  <c r="J255"/>
  <c r="BK231"/>
  <c r="J229"/>
  <c r="J226"/>
  <c r="BK224"/>
  <c r="BK218"/>
  <c r="BK216"/>
  <c r="BK215"/>
  <c r="BK211"/>
  <c r="J204"/>
  <c r="J195"/>
  <c r="J193"/>
  <c r="BK177"/>
  <c r="BK175"/>
  <c r="BK174"/>
  <c r="J152"/>
  <c r="BK150"/>
  <c r="BK144"/>
  <c r="BK143"/>
  <c r="BK142"/>
  <c r="J141"/>
  <c i="8" r="J149"/>
  <c r="J145"/>
  <c r="J144"/>
  <c r="J133"/>
  <c r="BK129"/>
  <c i="7" r="BK195"/>
  <c r="J189"/>
  <c r="BK186"/>
  <c r="J177"/>
  <c r="BK173"/>
  <c r="BK170"/>
  <c r="BK169"/>
  <c r="J157"/>
  <c r="J150"/>
  <c r="BK148"/>
  <c r="BK143"/>
  <c r="BK142"/>
  <c r="BK128"/>
  <c i="6" r="BK356"/>
  <c r="J350"/>
  <c r="J342"/>
  <c r="BK340"/>
  <c r="BK336"/>
  <c r="BK334"/>
  <c r="BK331"/>
  <c r="BK328"/>
  <c r="BK326"/>
  <c r="BK324"/>
  <c r="BK318"/>
  <c r="BK316"/>
  <c r="BK315"/>
  <c r="J308"/>
  <c r="J304"/>
  <c r="BK303"/>
  <c r="BK300"/>
  <c r="J298"/>
  <c r="J297"/>
  <c r="J289"/>
  <c r="BK288"/>
  <c r="J287"/>
  <c r="J286"/>
  <c r="J285"/>
  <c r="BK283"/>
  <c r="BK279"/>
  <c r="J277"/>
  <c r="J273"/>
  <c r="J271"/>
  <c r="BK267"/>
  <c r="J242"/>
  <c r="J241"/>
  <c r="BK239"/>
  <c r="BK227"/>
  <c r="BK226"/>
  <c r="J222"/>
  <c r="J216"/>
  <c r="J213"/>
  <c r="BK201"/>
  <c r="BK196"/>
  <c r="BK187"/>
  <c r="J186"/>
  <c r="J184"/>
  <c r="J182"/>
  <c r="BK177"/>
  <c r="BK168"/>
  <c r="BK162"/>
  <c r="J141"/>
  <c i="5" r="J124"/>
  <c i="4" r="J150"/>
  <c r="J143"/>
  <c r="J140"/>
  <c r="BK135"/>
  <c r="BK133"/>
  <c r="J131"/>
  <c i="3" r="J173"/>
  <c r="J172"/>
  <c r="J169"/>
  <c r="BK167"/>
  <c r="J164"/>
  <c r="BK163"/>
  <c r="BK156"/>
  <c r="BK155"/>
  <c r="BK152"/>
  <c r="J151"/>
  <c r="BK146"/>
  <c r="BK145"/>
  <c r="J144"/>
  <c r="J137"/>
  <c r="J135"/>
  <c r="J132"/>
  <c r="J127"/>
  <c i="2" r="BK261"/>
  <c r="J261"/>
  <c r="J258"/>
  <c r="BK257"/>
  <c r="BK255"/>
  <c r="BK248"/>
  <c r="BK246"/>
  <c r="J243"/>
  <c r="J235"/>
  <c r="J233"/>
  <c r="J232"/>
  <c r="BK231"/>
  <c r="J230"/>
  <c r="BK227"/>
  <c r="J221"/>
  <c r="BK210"/>
  <c r="BK209"/>
  <c r="BK208"/>
  <c r="BK202"/>
  <c r="J201"/>
  <c r="J198"/>
  <c r="BK196"/>
  <c r="J194"/>
  <c r="BK183"/>
  <c r="BK180"/>
  <c r="J178"/>
  <c r="BK175"/>
  <c r="J163"/>
  <c r="J159"/>
  <c r="BK157"/>
  <c r="J155"/>
  <c r="BK153"/>
  <c r="BK152"/>
  <c r="BK148"/>
  <c r="J146"/>
  <c r="BK143"/>
  <c r="J142"/>
  <c r="J140"/>
  <c r="BK137"/>
  <c r="J136"/>
  <c i="1" r="AS120"/>
  <c i="25" r="F38"/>
  <c i="1" r="BC124"/>
  <c i="25" r="J36"/>
  <c i="1" r="AW124"/>
  <c i="21" r="F38"/>
  <c i="1" r="BC119"/>
  <c i="17" r="F39"/>
  <c i="1" r="BD114"/>
  <c i="13" r="J36"/>
  <c i="1" r="AW109"/>
  <c i="9" r="F38"/>
  <c i="1" r="BC104"/>
  <c i="5" r="F38"/>
  <c i="1" r="BC99"/>
  <c i="25" r="F37"/>
  <c i="1" r="BB124"/>
  <c i="21" r="F37"/>
  <c i="1" r="BB119"/>
  <c i="17" r="F38"/>
  <c i="1" r="BC114"/>
  <c i="13" r="F38"/>
  <c i="1" r="BC109"/>
  <c i="9" r="J36"/>
  <c i="1" r="AW104"/>
  <c i="5" r="F36"/>
  <c i="1" r="BA99"/>
  <c i="25" r="F39"/>
  <c i="1" r="BD124"/>
  <c i="21" r="F36"/>
  <c i="1" r="BA119"/>
  <c i="17" r="J36"/>
  <c i="1" r="AW114"/>
  <c i="13" r="F39"/>
  <c i="1" r="BD109"/>
  <c i="9" r="F39"/>
  <c i="1" r="BD104"/>
  <c i="5" r="F37"/>
  <c i="1" r="BB99"/>
  <c i="21" r="F39"/>
  <c i="1" r="BD119"/>
  <c i="17" r="F37"/>
  <c i="1" r="BB114"/>
  <c i="13" r="F37"/>
  <c i="1" r="BB109"/>
  <c i="9" r="F37"/>
  <c i="1" r="BB104"/>
  <c i="5" r="F39"/>
  <c i="1" r="BD99"/>
  <c i="2" l="1" r="T135"/>
  <c r="P158"/>
  <c r="R172"/>
  <c r="T182"/>
  <c r="BK200"/>
  <c r="J200"/>
  <c r="J104"/>
  <c r="P200"/>
  <c r="T206"/>
  <c r="R220"/>
  <c r="T234"/>
  <c r="R238"/>
  <c r="R237"/>
  <c i="3" r="T126"/>
  <c r="R154"/>
  <c r="T158"/>
  <c r="T171"/>
  <c i="4" r="BK130"/>
  <c r="J130"/>
  <c r="J100"/>
  <c r="R130"/>
  <c r="R127"/>
  <c r="R126"/>
  <c r="P137"/>
  <c r="R142"/>
  <c i="7" r="P127"/>
  <c r="T168"/>
  <c r="R176"/>
  <c r="P193"/>
  <c i="8" r="BK132"/>
  <c r="J132"/>
  <c r="J100"/>
  <c r="T132"/>
  <c r="P138"/>
  <c r="P143"/>
  <c r="P147"/>
  <c i="10" r="T132"/>
  <c r="T206"/>
  <c r="R223"/>
  <c r="P243"/>
  <c r="R262"/>
  <c r="R276"/>
  <c r="T307"/>
  <c r="T319"/>
  <c r="T318"/>
  <c i="11" r="BK126"/>
  <c r="BK151"/>
  <c r="J151"/>
  <c r="J101"/>
  <c i="12" r="R131"/>
  <c r="R128"/>
  <c r="R127"/>
  <c r="R138"/>
  <c r="T143"/>
  <c i="14" r="R133"/>
  <c r="P233"/>
  <c i="15" r="P127"/>
  <c r="BK154"/>
  <c r="J154"/>
  <c r="J102"/>
  <c i="16" r="BK130"/>
  <c r="J130"/>
  <c r="J100"/>
  <c r="T130"/>
  <c r="T127"/>
  <c r="T126"/>
  <c r="R137"/>
  <c r="R142"/>
  <c i="18" r="BK131"/>
  <c r="J131"/>
  <c r="J99"/>
  <c r="BK226"/>
  <c r="J226"/>
  <c r="J100"/>
  <c r="BK256"/>
  <c r="J256"/>
  <c r="J101"/>
  <c r="BK271"/>
  <c r="J271"/>
  <c r="J102"/>
  <c r="R271"/>
  <c r="R278"/>
  <c r="R302"/>
  <c r="P319"/>
  <c r="P318"/>
  <c i="19" r="P126"/>
  <c r="BK155"/>
  <c r="J155"/>
  <c r="J101"/>
  <c i="20" r="BK135"/>
  <c r="J135"/>
  <c r="J101"/>
  <c r="T135"/>
  <c i="22" r="BK135"/>
  <c r="P135"/>
  <c r="R337"/>
  <c r="R336"/>
  <c i="23" r="T126"/>
  <c r="T125"/>
  <c r="T124"/>
  <c r="T155"/>
  <c i="24" r="R130"/>
  <c r="R127"/>
  <c r="R126"/>
  <c i="2" r="BK135"/>
  <c r="J135"/>
  <c r="J99"/>
  <c r="R135"/>
  <c r="T158"/>
  <c r="P172"/>
  <c r="R182"/>
  <c r="BK206"/>
  <c r="J206"/>
  <c r="J105"/>
  <c r="BK220"/>
  <c r="J220"/>
  <c r="J106"/>
  <c r="BK234"/>
  <c r="J234"/>
  <c r="J107"/>
  <c r="BK238"/>
  <c r="BK237"/>
  <c r="J237"/>
  <c r="J108"/>
  <c i="3" r="BK126"/>
  <c r="BK154"/>
  <c r="J154"/>
  <c r="J100"/>
  <c r="T154"/>
  <c r="R158"/>
  <c r="P171"/>
  <c i="4" r="BK137"/>
  <c r="J137"/>
  <c r="J101"/>
  <c r="BK142"/>
  <c r="J142"/>
  <c r="J102"/>
  <c i="6" r="T136"/>
  <c r="P165"/>
  <c r="T165"/>
  <c r="T176"/>
  <c r="R215"/>
  <c r="R247"/>
  <c r="T247"/>
  <c r="R253"/>
  <c r="P264"/>
  <c r="BK306"/>
  <c r="J306"/>
  <c r="J106"/>
  <c r="R306"/>
  <c r="T333"/>
  <c r="P361"/>
  <c i="7" r="BK127"/>
  <c r="J127"/>
  <c r="J99"/>
  <c r="BK168"/>
  <c r="J168"/>
  <c r="J100"/>
  <c r="R168"/>
  <c r="T176"/>
  <c i="8" r="BK128"/>
  <c r="J128"/>
  <c r="J99"/>
  <c r="R128"/>
  <c r="P132"/>
  <c r="BK143"/>
  <c r="J143"/>
  <c r="J102"/>
  <c r="BK147"/>
  <c r="J147"/>
  <c r="J103"/>
  <c i="10" r="R132"/>
  <c r="P206"/>
  <c r="T223"/>
  <c r="T243"/>
  <c r="P262"/>
  <c r="P276"/>
  <c r="R307"/>
  <c r="P319"/>
  <c r="P318"/>
  <c i="11" r="T126"/>
  <c r="T125"/>
  <c r="T124"/>
  <c r="T151"/>
  <c i="12" r="P131"/>
  <c r="P128"/>
  <c r="P127"/>
  <c i="1" r="AU108"/>
  <c i="12" r="BK143"/>
  <c r="J143"/>
  <c r="J103"/>
  <c i="14" r="BK133"/>
  <c r="BK213"/>
  <c r="J213"/>
  <c r="J100"/>
  <c r="T213"/>
  <c r="T233"/>
  <c r="T257"/>
  <c r="BK296"/>
  <c r="J296"/>
  <c r="J104"/>
  <c r="T296"/>
  <c r="R320"/>
  <c r="T335"/>
  <c r="T334"/>
  <c i="15" r="BK127"/>
  <c r="J127"/>
  <c r="J100"/>
  <c r="BK151"/>
  <c r="J151"/>
  <c r="J101"/>
  <c r="R151"/>
  <c r="P154"/>
  <c i="16" r="BK137"/>
  <c r="J137"/>
  <c r="J101"/>
  <c r="BK142"/>
  <c r="J142"/>
  <c r="J102"/>
  <c i="18" r="T131"/>
  <c r="T226"/>
  <c r="R256"/>
  <c r="P271"/>
  <c r="P278"/>
  <c r="P302"/>
  <c r="R319"/>
  <c r="R318"/>
  <c i="19" r="R126"/>
  <c r="T155"/>
  <c i="20" r="R130"/>
  <c r="R127"/>
  <c r="R126"/>
  <c r="R140"/>
  <c i="22" r="R135"/>
  <c r="BK229"/>
  <c r="J229"/>
  <c r="J100"/>
  <c r="R229"/>
  <c r="BK260"/>
  <c r="J260"/>
  <c r="J101"/>
  <c r="T260"/>
  <c r="R273"/>
  <c r="BK288"/>
  <c r="J288"/>
  <c r="J103"/>
  <c r="R288"/>
  <c r="BK299"/>
  <c r="J299"/>
  <c r="J104"/>
  <c r="R299"/>
  <c r="BK324"/>
  <c r="J324"/>
  <c r="J105"/>
  <c r="T337"/>
  <c r="T336"/>
  <c i="23" r="P126"/>
  <c r="BK155"/>
  <c r="J155"/>
  <c r="J101"/>
  <c i="24" r="R135"/>
  <c r="R140"/>
  <c i="2" r="R158"/>
  <c r="BK182"/>
  <c r="J182"/>
  <c r="J102"/>
  <c r="R200"/>
  <c r="P206"/>
  <c r="T220"/>
  <c r="R234"/>
  <c r="T238"/>
  <c r="T237"/>
  <c i="3" r="R126"/>
  <c r="P154"/>
  <c r="P158"/>
  <c r="R171"/>
  <c i="4" r="P130"/>
  <c r="P127"/>
  <c r="P126"/>
  <c i="1" r="AU98"/>
  <c i="4" r="T137"/>
  <c r="T142"/>
  <c i="6" r="BK136"/>
  <c r="R136"/>
  <c r="BK176"/>
  <c r="J176"/>
  <c r="J101"/>
  <c r="R176"/>
  <c r="T215"/>
  <c r="P247"/>
  <c r="BK253"/>
  <c r="J253"/>
  <c r="J104"/>
  <c r="P253"/>
  <c r="T253"/>
  <c r="T264"/>
  <c r="T306"/>
  <c r="R333"/>
  <c r="T361"/>
  <c i="7" r="T127"/>
  <c r="P168"/>
  <c r="P176"/>
  <c r="R193"/>
  <c i="8" r="P128"/>
  <c r="P127"/>
  <c r="P126"/>
  <c i="1" r="AU103"/>
  <c i="8" r="R132"/>
  <c r="T138"/>
  <c r="T143"/>
  <c r="T147"/>
  <c i="10" r="BK132"/>
  <c r="J132"/>
  <c r="J99"/>
  <c r="BK206"/>
  <c r="J206"/>
  <c r="J100"/>
  <c r="BK223"/>
  <c r="J223"/>
  <c r="J101"/>
  <c r="BK243"/>
  <c r="J243"/>
  <c r="J102"/>
  <c r="BK262"/>
  <c r="J262"/>
  <c r="J103"/>
  <c r="BK276"/>
  <c r="J276"/>
  <c r="J104"/>
  <c r="BK307"/>
  <c r="J307"/>
  <c r="J105"/>
  <c r="BK319"/>
  <c r="J319"/>
  <c r="J108"/>
  <c i="11" r="R126"/>
  <c r="R125"/>
  <c r="R124"/>
  <c r="R151"/>
  <c i="12" r="BK138"/>
  <c r="J138"/>
  <c r="J102"/>
  <c r="T138"/>
  <c r="R143"/>
  <c i="14" r="T133"/>
  <c r="T132"/>
  <c r="T131"/>
  <c r="R213"/>
  <c r="R233"/>
  <c r="P257"/>
  <c r="BK282"/>
  <c r="J282"/>
  <c r="J103"/>
  <c r="T282"/>
  <c r="R296"/>
  <c r="T320"/>
  <c r="BK335"/>
  <c r="J335"/>
  <c r="J109"/>
  <c r="R335"/>
  <c r="R334"/>
  <c i="15" r="T127"/>
  <c r="T126"/>
  <c r="T125"/>
  <c r="T151"/>
  <c r="T154"/>
  <c i="16" r="P130"/>
  <c r="P127"/>
  <c r="P126"/>
  <c i="1" r="AU113"/>
  <c i="16" r="T137"/>
  <c r="T142"/>
  <c i="18" r="R131"/>
  <c r="R130"/>
  <c r="R129"/>
  <c r="R226"/>
  <c r="T256"/>
  <c r="T271"/>
  <c r="T278"/>
  <c r="T302"/>
  <c r="T319"/>
  <c r="T318"/>
  <c i="19" r="BK126"/>
  <c r="J126"/>
  <c r="J99"/>
  <c r="P155"/>
  <c i="20" r="BK130"/>
  <c r="J130"/>
  <c r="J100"/>
  <c r="T130"/>
  <c r="T127"/>
  <c r="T126"/>
  <c r="R135"/>
  <c r="P140"/>
  <c i="22" r="T324"/>
  <c r="P337"/>
  <c r="P336"/>
  <c i="23" r="BK126"/>
  <c r="J126"/>
  <c r="J99"/>
  <c r="P155"/>
  <c i="24" r="BK130"/>
  <c r="J130"/>
  <c r="J100"/>
  <c r="P130"/>
  <c r="P127"/>
  <c r="P126"/>
  <c i="1" r="AU123"/>
  <c i="24" r="T130"/>
  <c r="T127"/>
  <c r="T126"/>
  <c r="BK135"/>
  <c r="J135"/>
  <c r="J101"/>
  <c r="P135"/>
  <c r="T135"/>
  <c r="P140"/>
  <c i="2" r="P135"/>
  <c r="BK158"/>
  <c r="J158"/>
  <c r="J100"/>
  <c r="BK172"/>
  <c r="J172"/>
  <c r="J101"/>
  <c r="T172"/>
  <c r="P182"/>
  <c r="T200"/>
  <c r="R206"/>
  <c r="P220"/>
  <c r="P234"/>
  <c r="P238"/>
  <c r="P237"/>
  <c i="3" r="P126"/>
  <c r="P125"/>
  <c r="P124"/>
  <c i="1" r="AU97"/>
  <c i="3" r="BK158"/>
  <c r="J158"/>
  <c r="J101"/>
  <c r="BK171"/>
  <c r="J171"/>
  <c r="J102"/>
  <c i="4" r="T130"/>
  <c r="T127"/>
  <c r="T126"/>
  <c r="R137"/>
  <c r="P142"/>
  <c i="6" r="P136"/>
  <c r="BK165"/>
  <c r="J165"/>
  <c r="J100"/>
  <c r="R165"/>
  <c r="P176"/>
  <c r="BK215"/>
  <c r="J215"/>
  <c r="J102"/>
  <c r="P215"/>
  <c r="BK247"/>
  <c r="J247"/>
  <c r="J103"/>
  <c r="BK264"/>
  <c r="J264"/>
  <c r="J105"/>
  <c r="R264"/>
  <c r="P306"/>
  <c r="BK333"/>
  <c r="J333"/>
  <c r="J109"/>
  <c r="P333"/>
  <c r="P332"/>
  <c r="BK361"/>
  <c r="J361"/>
  <c r="J110"/>
  <c r="R361"/>
  <c i="7" r="R127"/>
  <c r="R126"/>
  <c r="R125"/>
  <c r="BK176"/>
  <c r="J176"/>
  <c r="J101"/>
  <c r="BK193"/>
  <c r="J193"/>
  <c r="J102"/>
  <c r="T193"/>
  <c i="8" r="T128"/>
  <c r="T127"/>
  <c r="T126"/>
  <c r="BK138"/>
  <c r="J138"/>
  <c r="J101"/>
  <c r="R138"/>
  <c r="R143"/>
  <c r="R147"/>
  <c i="10" r="P132"/>
  <c r="R206"/>
  <c r="P223"/>
  <c r="R243"/>
  <c r="T262"/>
  <c r="T276"/>
  <c r="P307"/>
  <c r="R319"/>
  <c r="R318"/>
  <c i="11" r="P126"/>
  <c r="P151"/>
  <c i="12" r="BK131"/>
  <c r="J131"/>
  <c r="J101"/>
  <c r="T131"/>
  <c r="T128"/>
  <c r="T127"/>
  <c r="P138"/>
  <c r="P143"/>
  <c i="14" r="P133"/>
  <c r="P213"/>
  <c r="BK233"/>
  <c r="J233"/>
  <c r="J101"/>
  <c r="BK257"/>
  <c r="J257"/>
  <c r="J102"/>
  <c r="R257"/>
  <c r="P282"/>
  <c r="R282"/>
  <c r="P296"/>
  <c r="BK320"/>
  <c r="J320"/>
  <c r="J105"/>
  <c r="P320"/>
  <c r="P335"/>
  <c r="P334"/>
  <c i="15" r="R127"/>
  <c r="R126"/>
  <c r="R125"/>
  <c r="P151"/>
  <c r="R154"/>
  <c i="16" r="R130"/>
  <c r="R127"/>
  <c r="R126"/>
  <c r="P137"/>
  <c r="P142"/>
  <c i="18" r="P131"/>
  <c r="P130"/>
  <c r="P129"/>
  <c i="1" r="AU116"/>
  <c i="18" r="P226"/>
  <c r="P256"/>
  <c r="BK278"/>
  <c r="J278"/>
  <c r="J103"/>
  <c r="BK302"/>
  <c r="J302"/>
  <c r="J104"/>
  <c r="BK319"/>
  <c r="J319"/>
  <c r="J107"/>
  <c i="19" r="T126"/>
  <c r="T125"/>
  <c r="T124"/>
  <c r="R155"/>
  <c i="20" r="P130"/>
  <c r="P127"/>
  <c r="P126"/>
  <c i="1" r="AU118"/>
  <c i="20" r="P135"/>
  <c r="BK140"/>
  <c r="J140"/>
  <c r="J102"/>
  <c r="T140"/>
  <c i="22" r="T135"/>
  <c r="P229"/>
  <c r="T229"/>
  <c r="P260"/>
  <c r="R260"/>
  <c r="BK273"/>
  <c r="J273"/>
  <c r="J102"/>
  <c r="P273"/>
  <c r="T273"/>
  <c r="P288"/>
  <c r="T288"/>
  <c r="P299"/>
  <c r="T299"/>
  <c r="P324"/>
  <c r="R324"/>
  <c r="BK337"/>
  <c r="J337"/>
  <c r="J109"/>
  <c i="23" r="R126"/>
  <c r="R125"/>
  <c r="R124"/>
  <c r="R155"/>
  <c i="24" r="BK140"/>
  <c r="J140"/>
  <c r="J102"/>
  <c r="T140"/>
  <c i="2" r="J93"/>
  <c r="F130"/>
  <c r="BE138"/>
  <c r="BE141"/>
  <c r="BE163"/>
  <c r="BE167"/>
  <c r="BE170"/>
  <c r="BE173"/>
  <c r="BE187"/>
  <c r="BE204"/>
  <c r="BE211"/>
  <c r="BE213"/>
  <c r="BE236"/>
  <c r="BE250"/>
  <c r="BE258"/>
  <c r="BE261"/>
  <c i="3" r="F93"/>
  <c r="J118"/>
  <c r="BE128"/>
  <c r="BE129"/>
  <c r="BE132"/>
  <c r="BE140"/>
  <c r="BE157"/>
  <c r="BE159"/>
  <c i="4" r="F93"/>
  <c r="BE145"/>
  <c i="5" r="F93"/>
  <c r="J115"/>
  <c i="6" r="E84"/>
  <c r="BE137"/>
  <c r="BE139"/>
  <c r="BE148"/>
  <c r="BE152"/>
  <c r="BE154"/>
  <c r="BE171"/>
  <c r="BE190"/>
  <c r="BE202"/>
  <c r="BE207"/>
  <c r="BE209"/>
  <c r="BE218"/>
  <c r="BE224"/>
  <c r="BE229"/>
  <c r="BE232"/>
  <c r="BE234"/>
  <c r="BE237"/>
  <c r="BE242"/>
  <c r="BE248"/>
  <c r="BE249"/>
  <c r="BE252"/>
  <c r="BE254"/>
  <c r="BE260"/>
  <c r="BE269"/>
  <c r="BE291"/>
  <c r="BE293"/>
  <c r="BE322"/>
  <c r="BE338"/>
  <c r="BE347"/>
  <c r="BE352"/>
  <c r="BE354"/>
  <c i="7" r="E84"/>
  <c r="J90"/>
  <c r="BE131"/>
  <c r="BE135"/>
  <c r="BE136"/>
  <c r="BE143"/>
  <c r="BE145"/>
  <c r="BE164"/>
  <c r="BE177"/>
  <c r="BE179"/>
  <c r="BE194"/>
  <c r="BK197"/>
  <c r="J197"/>
  <c r="J103"/>
  <c i="8" r="F93"/>
  <c r="J120"/>
  <c r="BE129"/>
  <c r="BE130"/>
  <c r="BE133"/>
  <c r="BE136"/>
  <c i="9" r="E84"/>
  <c r="J90"/>
  <c r="J93"/>
  <c r="BE124"/>
  <c i="10" r="E84"/>
  <c r="F93"/>
  <c r="BE133"/>
  <c r="BE135"/>
  <c r="BE145"/>
  <c r="BE154"/>
  <c r="BE172"/>
  <c r="BE178"/>
  <c r="BE183"/>
  <c r="BE188"/>
  <c r="BE196"/>
  <c r="BE236"/>
  <c r="BE244"/>
  <c r="BE248"/>
  <c r="BE277"/>
  <c r="BE278"/>
  <c r="BE287"/>
  <c r="BE290"/>
  <c r="BE310"/>
  <c r="BE315"/>
  <c r="BE317"/>
  <c r="BE327"/>
  <c r="BE330"/>
  <c r="BE332"/>
  <c i="11" r="E85"/>
  <c r="J121"/>
  <c r="BE132"/>
  <c r="BE137"/>
  <c r="BE138"/>
  <c r="BE140"/>
  <c r="BE142"/>
  <c r="BE144"/>
  <c r="BE147"/>
  <c r="BE148"/>
  <c r="BE160"/>
  <c r="BE162"/>
  <c r="BK161"/>
  <c r="J161"/>
  <c r="J102"/>
  <c i="12" r="E115"/>
  <c r="J124"/>
  <c r="BE150"/>
  <c i="13" r="F118"/>
  <c i="14" r="J93"/>
  <c r="BE134"/>
  <c r="BE136"/>
  <c r="BE154"/>
  <c r="BE156"/>
  <c r="BE184"/>
  <c r="BE185"/>
  <c r="BE237"/>
  <c r="BE240"/>
  <c r="BE241"/>
  <c r="BE244"/>
  <c r="BE273"/>
  <c r="BE283"/>
  <c r="BE301"/>
  <c r="BE302"/>
  <c r="BE304"/>
  <c r="BE311"/>
  <c r="BE315"/>
  <c r="BE318"/>
  <c r="BE329"/>
  <c r="BE333"/>
  <c i="15" r="E85"/>
  <c r="F122"/>
  <c r="BE128"/>
  <c r="BE129"/>
  <c r="BE137"/>
  <c r="BE142"/>
  <c r="BE144"/>
  <c r="BE152"/>
  <c r="BE168"/>
  <c i="16" r="E84"/>
  <c r="F123"/>
  <c i="18" r="J90"/>
  <c r="BE143"/>
  <c r="BE154"/>
  <c r="BE161"/>
  <c r="BE162"/>
  <c r="BE171"/>
  <c r="BE183"/>
  <c r="BE191"/>
  <c r="BE199"/>
  <c r="BE205"/>
  <c r="BE222"/>
  <c r="BE230"/>
  <c r="BE237"/>
  <c r="BE252"/>
  <c r="BE284"/>
  <c r="BE286"/>
  <c r="BE303"/>
  <c r="BE308"/>
  <c r="BE315"/>
  <c r="BE323"/>
  <c r="BE327"/>
  <c r="BE330"/>
  <c i="19" r="J90"/>
  <c r="J93"/>
  <c r="BE152"/>
  <c r="BE162"/>
  <c r="BK170"/>
  <c r="J170"/>
  <c r="J102"/>
  <c i="20" r="J93"/>
  <c r="BE131"/>
  <c r="BE132"/>
  <c r="BE147"/>
  <c i="21" r="J93"/>
  <c r="BE124"/>
  <c i="22" r="BE154"/>
  <c r="BE167"/>
  <c r="BE183"/>
  <c r="BE207"/>
  <c r="BE217"/>
  <c r="BE239"/>
  <c r="BE243"/>
  <c r="BE274"/>
  <c r="BE281"/>
  <c r="BE289"/>
  <c r="BE314"/>
  <c r="BE348"/>
  <c r="BK334"/>
  <c r="J334"/>
  <c r="J107"/>
  <c i="23" r="J90"/>
  <c r="E112"/>
  <c r="J121"/>
  <c r="BE129"/>
  <c r="BE156"/>
  <c r="BE162"/>
  <c i="24" r="J123"/>
  <c r="BE132"/>
  <c r="BE143"/>
  <c i="25" r="F93"/>
  <c r="E109"/>
  <c i="2" r="J90"/>
  <c r="BE137"/>
  <c r="BE139"/>
  <c r="BE142"/>
  <c r="BE153"/>
  <c r="BE157"/>
  <c r="BE183"/>
  <c r="BE194"/>
  <c r="BE198"/>
  <c r="BE210"/>
  <c r="BE227"/>
  <c r="BE231"/>
  <c r="BE233"/>
  <c r="BE235"/>
  <c r="BE239"/>
  <c i="3" r="J121"/>
  <c r="BE127"/>
  <c r="BE137"/>
  <c r="BE143"/>
  <c r="BE155"/>
  <c r="BE163"/>
  <c r="BE172"/>
  <c i="4" r="E84"/>
  <c r="BE148"/>
  <c r="BK128"/>
  <c r="J128"/>
  <c r="J99"/>
  <c r="BK147"/>
  <c r="J147"/>
  <c r="J103"/>
  <c i="5" r="E84"/>
  <c r="J93"/>
  <c i="6" r="F93"/>
  <c r="J128"/>
  <c r="J131"/>
  <c r="BE146"/>
  <c r="BE156"/>
  <c r="BE162"/>
  <c r="BE166"/>
  <c r="BE173"/>
  <c r="BE194"/>
  <c r="BE211"/>
  <c r="BE267"/>
  <c r="BE271"/>
  <c r="BE288"/>
  <c r="BE297"/>
  <c r="BE315"/>
  <c r="BE324"/>
  <c r="BE328"/>
  <c r="BE331"/>
  <c r="BE334"/>
  <c r="BE336"/>
  <c r="BE340"/>
  <c r="BE349"/>
  <c r="BE350"/>
  <c r="BK330"/>
  <c r="J330"/>
  <c r="J107"/>
  <c i="7" r="J122"/>
  <c r="BE133"/>
  <c r="BE137"/>
  <c r="BE172"/>
  <c r="BE173"/>
  <c r="BE189"/>
  <c r="BE191"/>
  <c r="BE195"/>
  <c r="BE198"/>
  <c i="8" r="E114"/>
  <c r="BE148"/>
  <c r="BK151"/>
  <c r="J151"/>
  <c r="J104"/>
  <c i="10" r="J90"/>
  <c r="J93"/>
  <c r="BE138"/>
  <c r="BE141"/>
  <c r="BE142"/>
  <c r="BE147"/>
  <c r="BE152"/>
  <c r="BE174"/>
  <c r="BE175"/>
  <c r="BE176"/>
  <c r="BE186"/>
  <c r="BE189"/>
  <c r="BE199"/>
  <c r="BE228"/>
  <c r="BE231"/>
  <c r="BE241"/>
  <c r="BE263"/>
  <c r="BE280"/>
  <c r="BE283"/>
  <c r="BE285"/>
  <c r="BE295"/>
  <c r="BE326"/>
  <c i="11" r="J91"/>
  <c r="F121"/>
  <c r="BE128"/>
  <c i="12" r="J91"/>
  <c r="F94"/>
  <c r="BE134"/>
  <c r="BK129"/>
  <c r="J129"/>
  <c r="J100"/>
  <c r="BK147"/>
  <c r="J147"/>
  <c r="J104"/>
  <c i="13" r="E109"/>
  <c i="14" r="E84"/>
  <c r="BE158"/>
  <c r="BE159"/>
  <c r="BE164"/>
  <c r="BE168"/>
  <c r="BE192"/>
  <c r="BE194"/>
  <c r="BE199"/>
  <c r="BE207"/>
  <c r="BE246"/>
  <c r="BE250"/>
  <c r="BE253"/>
  <c r="BE265"/>
  <c r="BE336"/>
  <c r="BE343"/>
  <c i="15" r="J91"/>
  <c r="J122"/>
  <c r="BE131"/>
  <c r="BE133"/>
  <c r="BE146"/>
  <c r="BE147"/>
  <c r="BE153"/>
  <c r="BE155"/>
  <c r="BE159"/>
  <c r="BK167"/>
  <c r="J167"/>
  <c r="J103"/>
  <c i="16" r="BE140"/>
  <c r="BE143"/>
  <c r="BE148"/>
  <c r="BE150"/>
  <c r="BK147"/>
  <c r="J147"/>
  <c r="J103"/>
  <c i="17" r="E84"/>
  <c r="F118"/>
  <c r="BE124"/>
  <c i="18" r="E84"/>
  <c r="J93"/>
  <c r="BE132"/>
  <c r="BE150"/>
  <c r="BE166"/>
  <c r="BE167"/>
  <c r="BE185"/>
  <c r="BE193"/>
  <c r="BE196"/>
  <c r="BE204"/>
  <c r="BE233"/>
  <c r="BE244"/>
  <c r="BE248"/>
  <c r="BE276"/>
  <c r="BE279"/>
  <c r="BE294"/>
  <c r="BE297"/>
  <c r="BK316"/>
  <c r="J316"/>
  <c r="J105"/>
  <c i="19" r="BE134"/>
  <c r="BE135"/>
  <c r="BE141"/>
  <c r="BE143"/>
  <c r="BE151"/>
  <c r="BE171"/>
  <c i="20" r="E84"/>
  <c r="J90"/>
  <c r="BE129"/>
  <c r="BE134"/>
  <c r="BE136"/>
  <c i="21" r="E84"/>
  <c i="22" r="J93"/>
  <c r="F130"/>
  <c r="BE136"/>
  <c r="BE156"/>
  <c r="BE172"/>
  <c r="BE190"/>
  <c r="BE198"/>
  <c r="BE200"/>
  <c r="BE203"/>
  <c r="BE211"/>
  <c r="BE236"/>
  <c r="BE256"/>
  <c r="BE259"/>
  <c r="BE270"/>
  <c r="BE303"/>
  <c r="BE305"/>
  <c r="BE311"/>
  <c r="BE319"/>
  <c r="BE325"/>
  <c r="BE331"/>
  <c r="BE333"/>
  <c r="BE351"/>
  <c i="23" r="F93"/>
  <c r="BE132"/>
  <c r="BE135"/>
  <c r="BE140"/>
  <c r="BE143"/>
  <c i="24" r="J90"/>
  <c r="F93"/>
  <c r="BE129"/>
  <c r="BE134"/>
  <c r="BE136"/>
  <c r="BE138"/>
  <c r="BE147"/>
  <c r="BK144"/>
  <c r="J144"/>
  <c r="J103"/>
  <c i="25" r="BK123"/>
  <c r="BK122"/>
  <c r="BK121"/>
  <c r="J121"/>
  <c r="J97"/>
  <c i="2" r="E121"/>
  <c r="BE136"/>
  <c r="BE140"/>
  <c r="BE148"/>
  <c r="BE155"/>
  <c r="BE175"/>
  <c r="BE177"/>
  <c r="BE201"/>
  <c r="BE202"/>
  <c r="BE207"/>
  <c r="BE208"/>
  <c r="BE209"/>
  <c r="BE221"/>
  <c r="BE226"/>
  <c r="BE232"/>
  <c r="BE243"/>
  <c r="BE248"/>
  <c r="BE255"/>
  <c r="BK197"/>
  <c r="J197"/>
  <c r="J103"/>
  <c i="3" r="BE133"/>
  <c r="BE134"/>
  <c r="BE135"/>
  <c r="BE145"/>
  <c r="BE146"/>
  <c r="BE151"/>
  <c r="BE156"/>
  <c r="BE169"/>
  <c i="4" r="BE129"/>
  <c r="BE131"/>
  <c r="BE133"/>
  <c r="BE135"/>
  <c r="BE138"/>
  <c r="BE140"/>
  <c r="BE143"/>
  <c i="5" r="BE124"/>
  <c i="6" r="BE150"/>
  <c r="BE184"/>
  <c r="BE186"/>
  <c r="BE216"/>
  <c r="BE222"/>
  <c r="BE227"/>
  <c r="BE256"/>
  <c r="BE262"/>
  <c r="BE277"/>
  <c r="BE279"/>
  <c r="BE281"/>
  <c r="BE285"/>
  <c r="BE286"/>
  <c r="BE289"/>
  <c r="BE295"/>
  <c r="BE298"/>
  <c r="BE303"/>
  <c r="BE304"/>
  <c r="BE307"/>
  <c r="BE308"/>
  <c r="BE316"/>
  <c r="BE356"/>
  <c r="BE360"/>
  <c r="BE365"/>
  <c r="BE368"/>
  <c r="BE372"/>
  <c r="BK371"/>
  <c r="BK370"/>
  <c r="J370"/>
  <c r="J111"/>
  <c i="7" r="F122"/>
  <c r="BE139"/>
  <c r="BE142"/>
  <c r="BE148"/>
  <c r="BE150"/>
  <c r="BE152"/>
  <c r="BE157"/>
  <c r="BE160"/>
  <c r="BE166"/>
  <c r="BE181"/>
  <c i="8" r="J93"/>
  <c r="BE144"/>
  <c r="BE152"/>
  <c i="9" r="F93"/>
  <c r="BK123"/>
  <c r="BK122"/>
  <c r="J122"/>
  <c r="J98"/>
  <c i="10" r="BE143"/>
  <c r="BE156"/>
  <c r="BE157"/>
  <c r="BE160"/>
  <c r="BE161"/>
  <c r="BE193"/>
  <c r="BE204"/>
  <c r="BE207"/>
  <c r="BE211"/>
  <c r="BE215"/>
  <c r="BE224"/>
  <c r="BE240"/>
  <c r="BE251"/>
  <c r="BE253"/>
  <c r="BE255"/>
  <c r="BE292"/>
  <c r="BE296"/>
  <c r="BE304"/>
  <c r="BE308"/>
  <c r="BE320"/>
  <c i="11" r="BE130"/>
  <c r="BE133"/>
  <c i="12" r="BE132"/>
  <c r="BE148"/>
  <c i="13" r="J90"/>
  <c r="J93"/>
  <c r="BE124"/>
  <c i="14" r="J90"/>
  <c r="BE140"/>
  <c r="BE175"/>
  <c r="BE182"/>
  <c r="BE189"/>
  <c r="BE210"/>
  <c r="BE214"/>
  <c r="BE219"/>
  <c r="BE224"/>
  <c r="BE225"/>
  <c r="BE234"/>
  <c r="BE262"/>
  <c r="BE278"/>
  <c r="BE284"/>
  <c r="BE292"/>
  <c r="BE297"/>
  <c r="BE298"/>
  <c r="BE299"/>
  <c r="BE308"/>
  <c r="BE321"/>
  <c r="BE324"/>
  <c r="BE331"/>
  <c r="BE344"/>
  <c r="BE348"/>
  <c r="BE351"/>
  <c i="15" r="BE136"/>
  <c r="BE139"/>
  <c r="BE163"/>
  <c i="16" r="J93"/>
  <c r="BE129"/>
  <c r="BE131"/>
  <c r="BE133"/>
  <c r="BE138"/>
  <c r="BE145"/>
  <c i="17" r="J90"/>
  <c i="18" r="F93"/>
  <c r="BE139"/>
  <c r="BE157"/>
  <c r="BE159"/>
  <c r="BE175"/>
  <c r="BE178"/>
  <c r="BE200"/>
  <c r="BE208"/>
  <c r="BE227"/>
  <c r="BE240"/>
  <c r="BE257"/>
  <c r="BE261"/>
  <c r="BE272"/>
  <c r="BE280"/>
  <c r="BE282"/>
  <c r="BE293"/>
  <c r="BE312"/>
  <c r="BE322"/>
  <c i="19" r="E84"/>
  <c r="F93"/>
  <c r="BE147"/>
  <c r="BE149"/>
  <c r="BE160"/>
  <c r="BE166"/>
  <c i="20" r="F123"/>
  <c r="BE143"/>
  <c r="BK144"/>
  <c r="J144"/>
  <c r="J103"/>
  <c r="BK146"/>
  <c r="J146"/>
  <c r="J104"/>
  <c i="21" r="J90"/>
  <c r="F118"/>
  <c i="22" r="J90"/>
  <c r="BE143"/>
  <c r="BE147"/>
  <c r="BE163"/>
  <c r="BE165"/>
  <c r="BE168"/>
  <c r="BE177"/>
  <c r="BE192"/>
  <c r="BE206"/>
  <c r="BE212"/>
  <c r="BE222"/>
  <c r="BE225"/>
  <c r="BE261"/>
  <c r="BE278"/>
  <c r="BE301"/>
  <c r="BE307"/>
  <c r="BE315"/>
  <c r="BE335"/>
  <c r="BE338"/>
  <c r="BE340"/>
  <c r="BK332"/>
  <c r="J332"/>
  <c r="J106"/>
  <c i="23" r="BE141"/>
  <c r="BE145"/>
  <c r="BE149"/>
  <c r="BE158"/>
  <c r="BK166"/>
  <c r="J166"/>
  <c r="J102"/>
  <c i="24" r="E114"/>
  <c r="BE131"/>
  <c r="BK128"/>
  <c r="J128"/>
  <c r="J99"/>
  <c i="25" r="J90"/>
  <c r="J93"/>
  <c r="BE124"/>
  <c i="2" r="BE143"/>
  <c r="BE146"/>
  <c r="BE152"/>
  <c r="BE159"/>
  <c r="BE168"/>
  <c r="BE178"/>
  <c r="BE180"/>
  <c r="BE191"/>
  <c r="BE196"/>
  <c r="BE215"/>
  <c r="BE230"/>
  <c r="BE246"/>
  <c r="BE257"/>
  <c r="BK260"/>
  <c r="J260"/>
  <c r="J111"/>
  <c i="3" r="E84"/>
  <c r="BE130"/>
  <c r="BE144"/>
  <c r="BE148"/>
  <c r="BE152"/>
  <c r="BE164"/>
  <c r="BE167"/>
  <c r="BE173"/>
  <c i="4" r="J90"/>
  <c r="J93"/>
  <c r="BE150"/>
  <c r="BK149"/>
  <c r="J149"/>
  <c r="J104"/>
  <c i="5" r="BK123"/>
  <c r="J123"/>
  <c r="J99"/>
  <c i="6" r="BE140"/>
  <c r="BE141"/>
  <c r="BE157"/>
  <c r="BE168"/>
  <c r="BE177"/>
  <c r="BE182"/>
  <c r="BE187"/>
  <c r="BE196"/>
  <c r="BE201"/>
  <c r="BE213"/>
  <c r="BE220"/>
  <c r="BE226"/>
  <c r="BE239"/>
  <c r="BE241"/>
  <c r="BE265"/>
  <c r="BE273"/>
  <c r="BE283"/>
  <c r="BE287"/>
  <c r="BE300"/>
  <c r="BE301"/>
  <c r="BE318"/>
  <c r="BE326"/>
  <c r="BE342"/>
  <c r="BE359"/>
  <c r="BE362"/>
  <c i="7" r="BE128"/>
  <c r="BE140"/>
  <c r="BE146"/>
  <c r="BE161"/>
  <c r="BE169"/>
  <c r="BE170"/>
  <c r="BE171"/>
  <c r="BE174"/>
  <c r="BE186"/>
  <c i="8" r="BE135"/>
  <c r="BE139"/>
  <c r="BE141"/>
  <c r="BE145"/>
  <c r="BE149"/>
  <c i="10" r="BE144"/>
  <c r="BE150"/>
  <c r="BE167"/>
  <c r="BE169"/>
  <c r="BE177"/>
  <c r="BE195"/>
  <c r="BE216"/>
  <c r="BE218"/>
  <c r="BE226"/>
  <c r="BE229"/>
  <c r="BE266"/>
  <c r="BE268"/>
  <c r="BE273"/>
  <c r="BE282"/>
  <c r="BE293"/>
  <c r="BE299"/>
  <c r="BE312"/>
  <c r="BK316"/>
  <c r="J316"/>
  <c r="J106"/>
  <c i="11" r="BE127"/>
  <c r="BE129"/>
  <c r="BE135"/>
  <c r="BE146"/>
  <c r="BE149"/>
  <c r="BE152"/>
  <c r="BE156"/>
  <c r="BE158"/>
  <c i="12" r="BE130"/>
  <c r="BE136"/>
  <c r="BE139"/>
  <c r="BE141"/>
  <c r="BE144"/>
  <c r="BE145"/>
  <c r="BK149"/>
  <c r="J149"/>
  <c r="J105"/>
  <c i="13" r="BK123"/>
  <c r="J123"/>
  <c r="J99"/>
  <c i="14" r="F93"/>
  <c r="BE144"/>
  <c r="BE147"/>
  <c r="BE151"/>
  <c r="BE163"/>
  <c r="BE178"/>
  <c r="BE198"/>
  <c r="BE202"/>
  <c r="BE228"/>
  <c r="BE254"/>
  <c r="BE258"/>
  <c r="BE269"/>
  <c r="BE281"/>
  <c r="BE286"/>
  <c r="BE312"/>
  <c r="BE316"/>
  <c r="BK330"/>
  <c r="J330"/>
  <c r="J106"/>
  <c r="BK332"/>
  <c r="J332"/>
  <c r="J107"/>
  <c i="15" r="BE130"/>
  <c r="BE134"/>
  <c r="BE148"/>
  <c r="BE149"/>
  <c r="BE160"/>
  <c r="BE165"/>
  <c i="16" r="J90"/>
  <c r="BE135"/>
  <c r="BK128"/>
  <c r="J128"/>
  <c r="J99"/>
  <c r="BK149"/>
  <c r="J149"/>
  <c r="J104"/>
  <c i="17" r="J93"/>
  <c r="BK123"/>
  <c r="J123"/>
  <c r="J99"/>
  <c i="18" r="BE147"/>
  <c r="BE179"/>
  <c r="BE186"/>
  <c r="BE214"/>
  <c r="BE219"/>
  <c r="BE236"/>
  <c r="BE251"/>
  <c r="BE264"/>
  <c r="BE290"/>
  <c r="BE317"/>
  <c r="BE320"/>
  <c i="19" r="BE127"/>
  <c r="BE129"/>
  <c r="BE132"/>
  <c r="BE133"/>
  <c r="BE140"/>
  <c r="BE145"/>
  <c r="BE150"/>
  <c r="BE156"/>
  <c r="BE168"/>
  <c i="20" r="BE138"/>
  <c r="BE141"/>
  <c r="BE145"/>
  <c r="BK128"/>
  <c r="BK127"/>
  <c r="BK126"/>
  <c r="J126"/>
  <c i="21" r="BK123"/>
  <c r="J123"/>
  <c r="J99"/>
  <c i="22" r="E84"/>
  <c r="BE151"/>
  <c r="BE160"/>
  <c r="BE173"/>
  <c r="BE186"/>
  <c r="BE193"/>
  <c r="BE215"/>
  <c r="BE230"/>
  <c r="BE233"/>
  <c r="BE240"/>
  <c r="BE248"/>
  <c r="BE252"/>
  <c r="BE266"/>
  <c r="BE269"/>
  <c r="BE293"/>
  <c r="BE300"/>
  <c r="BE318"/>
  <c r="BE327"/>
  <c r="BE341"/>
  <c r="BE345"/>
  <c r="BK350"/>
  <c r="J350"/>
  <c r="J111"/>
  <c i="23" r="BE127"/>
  <c r="BE133"/>
  <c r="BE134"/>
  <c r="BE147"/>
  <c r="BE150"/>
  <c r="BE151"/>
  <c r="BE152"/>
  <c r="BE164"/>
  <c r="BE167"/>
  <c i="24" r="BE141"/>
  <c r="BE145"/>
  <c r="BK146"/>
  <c r="J146"/>
  <c r="J104"/>
  <c i="18" r="F38"/>
  <c i="1" r="BC116"/>
  <c i="2" r="F36"/>
  <c i="1" r="BA96"/>
  <c i="3" r="F36"/>
  <c i="1" r="BA97"/>
  <c i="6" r="F37"/>
  <c i="1" r="BB101"/>
  <c i="12" r="F37"/>
  <c i="1" r="BB108"/>
  <c i="15" r="J36"/>
  <c i="1" r="AW112"/>
  <c i="18" r="F37"/>
  <c i="1" r="BB116"/>
  <c i="23" r="F37"/>
  <c i="1" r="BB122"/>
  <c i="2" r="F37"/>
  <c i="1" r="BB96"/>
  <c i="7" r="F39"/>
  <c i="1" r="BD102"/>
  <c i="10" r="F38"/>
  <c i="1" r="BC106"/>
  <c i="16" r="F39"/>
  <c i="1" r="BD113"/>
  <c i="19" r="F36"/>
  <c i="1" r="BA117"/>
  <c i="20" r="F37"/>
  <c i="1" r="BB118"/>
  <c i="11" r="F38"/>
  <c i="1" r="BC107"/>
  <c i="15" r="F36"/>
  <c i="1" r="BA112"/>
  <c i="19" r="F37"/>
  <c i="1" r="BB117"/>
  <c i="22" r="F38"/>
  <c i="1" r="BC121"/>
  <c i="21" r="J35"/>
  <c i="1" r="AV119"/>
  <c i="9" r="F36"/>
  <c i="1" r="BA104"/>
  <c i="20" r="J32"/>
  <c i="1" r="AG118"/>
  <c i="25" r="F36"/>
  <c i="1" r="BA124"/>
  <c i="7" r="J36"/>
  <c i="1" r="AW102"/>
  <c i="11" r="F36"/>
  <c i="1" r="BA107"/>
  <c i="11" r="J36"/>
  <c i="1" r="AW107"/>
  <c i="12" r="F38"/>
  <c i="1" r="BC108"/>
  <c i="14" r="F38"/>
  <c i="1" r="BC111"/>
  <c i="15" r="F38"/>
  <c i="1" r="BC112"/>
  <c i="23" r="F39"/>
  <c i="1" r="BD122"/>
  <c i="2" r="F39"/>
  <c i="1" r="BD96"/>
  <c i="4" r="F37"/>
  <c i="1" r="BB98"/>
  <c i="7" r="F37"/>
  <c i="1" r="BB102"/>
  <c i="10" r="F37"/>
  <c i="1" r="BB106"/>
  <c i="20" r="F38"/>
  <c i="1" r="BC118"/>
  <c i="6" r="F39"/>
  <c i="1" r="BD101"/>
  <c i="8" r="F38"/>
  <c i="1" r="BC103"/>
  <c i="12" r="J36"/>
  <c i="1" r="AW108"/>
  <c i="16" r="F36"/>
  <c i="1" r="BA113"/>
  <c i="18" r="F36"/>
  <c i="1" r="BA116"/>
  <c i="8" r="F39"/>
  <c i="1" r="BD103"/>
  <c i="10" r="J36"/>
  <c i="1" r="AW106"/>
  <c i="12" r="F36"/>
  <c i="1" r="BA108"/>
  <c i="14" r="F39"/>
  <c i="1" r="BD111"/>
  <c i="18" r="F39"/>
  <c i="1" r="BD116"/>
  <c i="22" r="J36"/>
  <c i="1" r="AW121"/>
  <c i="9" r="J35"/>
  <c i="1" r="AV104"/>
  <c r="AT104"/>
  <c i="13" r="F36"/>
  <c i="1" r="BA109"/>
  <c i="21" r="J36"/>
  <c i="1" r="AW119"/>
  <c i="25" r="J35"/>
  <c i="1" r="AV124"/>
  <c r="AT124"/>
  <c i="2" r="J36"/>
  <c i="1" r="AW96"/>
  <c i="19" r="F38"/>
  <c i="1" r="BC117"/>
  <c i="22" r="F37"/>
  <c i="1" r="BB121"/>
  <c i="3" r="F37"/>
  <c i="1" r="BB97"/>
  <c i="6" r="F36"/>
  <c i="1" r="BA101"/>
  <c i="8" r="J36"/>
  <c i="1" r="AW103"/>
  <c i="11" r="F37"/>
  <c i="1" r="BB107"/>
  <c i="14" r="F36"/>
  <c i="1" r="BA111"/>
  <c i="16" r="J36"/>
  <c i="1" r="AW113"/>
  <c i="22" r="F39"/>
  <c i="1" r="BD121"/>
  <c i="24" r="F36"/>
  <c i="1" r="BA123"/>
  <c i="3" r="F39"/>
  <c i="1" r="BD97"/>
  <c i="4" r="F39"/>
  <c i="1" r="BD98"/>
  <c i="6" r="J36"/>
  <c i="1" r="AW101"/>
  <c i="14" r="J36"/>
  <c i="1" r="AW111"/>
  <c i="15" r="F37"/>
  <c i="1" r="BB112"/>
  <c i="18" r="J36"/>
  <c i="1" r="AW116"/>
  <c i="23" r="F38"/>
  <c i="1" r="BC122"/>
  <c i="2" r="F38"/>
  <c i="1" r="BC96"/>
  <c i="4" r="J36"/>
  <c i="1" r="AW98"/>
  <c i="7" r="F38"/>
  <c i="1" r="BC102"/>
  <c i="10" r="F36"/>
  <c i="1" r="BA106"/>
  <c i="16" r="F38"/>
  <c i="1" r="BC113"/>
  <c i="20" r="F39"/>
  <c i="1" r="BD118"/>
  <c i="23" r="J36"/>
  <c i="1" r="AW122"/>
  <c r="AS94"/>
  <c i="17" r="J35"/>
  <c i="1" r="AV114"/>
  <c r="AT114"/>
  <c i="3" r="J36"/>
  <c i="1" r="AW97"/>
  <c i="4" r="F38"/>
  <c i="1" r="BC98"/>
  <c i="8" r="F37"/>
  <c i="1" r="BB103"/>
  <c i="10" r="F39"/>
  <c i="1" r="BD106"/>
  <c i="16" r="F37"/>
  <c i="1" r="BB113"/>
  <c i="20" r="J36"/>
  <c i="1" r="AW118"/>
  <c i="23" r="F36"/>
  <c i="1" r="BA122"/>
  <c i="24" r="F37"/>
  <c i="1" r="BB123"/>
  <c i="14" r="F37"/>
  <c i="1" r="BB111"/>
  <c i="19" r="J36"/>
  <c i="1" r="AW117"/>
  <c i="22" r="F36"/>
  <c i="1" r="BA121"/>
  <c i="24" r="F38"/>
  <c i="1" r="BC123"/>
  <c i="4" r="F36"/>
  <c i="1" r="BA98"/>
  <c i="7" r="F36"/>
  <c i="1" r="BA102"/>
  <c i="11" r="F39"/>
  <c i="1" r="BD107"/>
  <c i="19" r="F39"/>
  <c i="1" r="BD117"/>
  <c i="24" r="F39"/>
  <c i="1" r="BD123"/>
  <c i="3" r="F38"/>
  <c i="1" r="BC97"/>
  <c i="6" r="F38"/>
  <c i="1" r="BC101"/>
  <c i="8" r="F36"/>
  <c i="1" r="BA103"/>
  <c i="12" r="F39"/>
  <c i="1" r="BD108"/>
  <c i="15" r="F39"/>
  <c i="1" r="BD112"/>
  <c i="20" r="F36"/>
  <c i="1" r="BA118"/>
  <c i="24" r="J36"/>
  <c i="1" r="AW123"/>
  <c i="5" r="J36"/>
  <c i="1" r="AW99"/>
  <c i="17" r="F36"/>
  <c i="1" r="BA114"/>
  <c i="5" r="J35"/>
  <c i="1" r="AV99"/>
  <c i="13" r="F35"/>
  <c i="1" r="AZ109"/>
  <c i="22" l="1" r="T134"/>
  <c r="T133"/>
  <c i="11" r="P125"/>
  <c r="P124"/>
  <c i="1" r="AU107"/>
  <c i="2" r="P134"/>
  <c r="P133"/>
  <c i="1" r="AU96"/>
  <c i="6" r="BK135"/>
  <c r="J135"/>
  <c r="J98"/>
  <c i="3" r="R125"/>
  <c r="R124"/>
  <c i="10" r="R131"/>
  <c r="R130"/>
  <c i="6" r="T332"/>
  <c r="T135"/>
  <c r="T134"/>
  <c i="19" r="P125"/>
  <c r="P124"/>
  <c i="1" r="AU117"/>
  <c i="7" r="P126"/>
  <c r="P125"/>
  <c i="1" r="AU102"/>
  <c i="2" r="T134"/>
  <c r="T133"/>
  <c i="6" r="P135"/>
  <c r="P134"/>
  <c i="1" r="AU101"/>
  <c i="7" r="T126"/>
  <c r="T125"/>
  <c i="6" r="R332"/>
  <c i="19" r="R125"/>
  <c r="R124"/>
  <c i="23" r="P125"/>
  <c r="P124"/>
  <c i="1" r="AU122"/>
  <c i="18" r="T130"/>
  <c r="T129"/>
  <c i="8" r="R127"/>
  <c r="R126"/>
  <c i="22" r="BK134"/>
  <c i="14" r="R132"/>
  <c r="R131"/>
  <c i="11" r="BK125"/>
  <c r="J125"/>
  <c r="J99"/>
  <c i="10" r="T131"/>
  <c r="T130"/>
  <c i="3" r="T125"/>
  <c r="T124"/>
  <c i="14" r="P132"/>
  <c r="P131"/>
  <c i="1" r="AU111"/>
  <c i="10" r="P131"/>
  <c r="P130"/>
  <c i="1" r="AU106"/>
  <c i="6" r="R135"/>
  <c r="R134"/>
  <c i="22" r="R134"/>
  <c r="R133"/>
  <c i="14" r="BK132"/>
  <c r="J132"/>
  <c r="J98"/>
  <c i="3" r="BK125"/>
  <c r="BK124"/>
  <c r="J124"/>
  <c r="J97"/>
  <c i="2" r="R134"/>
  <c r="R133"/>
  <c i="22" r="P134"/>
  <c r="P133"/>
  <c i="1" r="AU121"/>
  <c i="15" r="P126"/>
  <c r="P125"/>
  <c i="1" r="AU112"/>
  <c i="2" r="BK134"/>
  <c r="J134"/>
  <c r="J98"/>
  <c i="7" r="BK126"/>
  <c r="BK125"/>
  <c r="J125"/>
  <c i="8" r="BK127"/>
  <c r="J127"/>
  <c r="J98"/>
  <c i="10" r="BK131"/>
  <c r="J131"/>
  <c r="J98"/>
  <c r="BK318"/>
  <c r="J318"/>
  <c r="J107"/>
  <c i="11" r="J126"/>
  <c r="J100"/>
  <c i="12" r="BK128"/>
  <c r="J128"/>
  <c r="J99"/>
  <c i="15" r="BK126"/>
  <c r="J126"/>
  <c r="J99"/>
  <c i="18" r="BK130"/>
  <c i="19" r="BK125"/>
  <c r="J125"/>
  <c r="J98"/>
  <c i="20" r="J97"/>
  <c r="J128"/>
  <c r="J99"/>
  <c i="21" r="BK122"/>
  <c r="J122"/>
  <c r="J98"/>
  <c i="22" r="BK336"/>
  <c r="J336"/>
  <c r="J108"/>
  <c i="2" r="J238"/>
  <c r="J109"/>
  <c r="BK259"/>
  <c r="J259"/>
  <c r="J110"/>
  <c i="3" r="J126"/>
  <c r="J99"/>
  <c i="4" r="BK127"/>
  <c r="J127"/>
  <c r="J98"/>
  <c i="6" r="J136"/>
  <c r="J99"/>
  <c r="J371"/>
  <c r="J112"/>
  <c i="9" r="BK121"/>
  <c r="J121"/>
  <c i="14" r="J133"/>
  <c r="J99"/>
  <c r="BK334"/>
  <c r="J334"/>
  <c r="J108"/>
  <c i="20" r="J127"/>
  <c r="J98"/>
  <c i="22" r="J135"/>
  <c r="J99"/>
  <c i="23" r="BK125"/>
  <c r="BK124"/>
  <c r="J124"/>
  <c i="25" r="J123"/>
  <c r="J99"/>
  <c i="5" r="BK122"/>
  <c r="J122"/>
  <c r="J98"/>
  <c i="6" r="BK332"/>
  <c r="J332"/>
  <c r="J108"/>
  <c i="9" r="J123"/>
  <c r="J99"/>
  <c i="13" r="BK122"/>
  <c r="BK121"/>
  <c r="J121"/>
  <c i="16" r="BK127"/>
  <c r="J127"/>
  <c r="J98"/>
  <c i="17" r="BK122"/>
  <c r="J122"/>
  <c r="J98"/>
  <c i="18" r="BK318"/>
  <c r="J318"/>
  <c r="J106"/>
  <c i="22" r="BK349"/>
  <c r="J349"/>
  <c r="J110"/>
  <c i="24" r="BK127"/>
  <c r="J127"/>
  <c r="J98"/>
  <c i="25" r="J122"/>
  <c r="J98"/>
  <c i="7" r="J32"/>
  <c i="1" r="AG102"/>
  <c i="13" r="J35"/>
  <c i="1" r="AV109"/>
  <c r="AT109"/>
  <c i="5" r="F35"/>
  <c i="1" r="AZ99"/>
  <c i="13" r="J32"/>
  <c i="1" r="AG109"/>
  <c r="AN109"/>
  <c r="AT119"/>
  <c r="BC100"/>
  <c r="AY100"/>
  <c i="3" r="F35"/>
  <c i="1" r="AZ97"/>
  <c i="8" r="F35"/>
  <c i="1" r="AZ103"/>
  <c i="16" r="F35"/>
  <c i="1" r="AZ113"/>
  <c i="22" r="J35"/>
  <c i="1" r="AV121"/>
  <c r="AT121"/>
  <c i="15" r="J35"/>
  <c i="1" r="AV112"/>
  <c r="AT112"/>
  <c r="BB110"/>
  <c r="AX110"/>
  <c r="BD110"/>
  <c r="BB115"/>
  <c r="AX115"/>
  <c r="BA120"/>
  <c r="AW120"/>
  <c i="3" r="J35"/>
  <c i="1" r="AV97"/>
  <c r="AT97"/>
  <c i="10" r="F35"/>
  <c i="1" r="AZ106"/>
  <c i="20" r="F35"/>
  <c i="1" r="AZ118"/>
  <c r="BA105"/>
  <c r="AW105"/>
  <c r="BD105"/>
  <c r="BA115"/>
  <c r="AW115"/>
  <c i="2" r="J35"/>
  <c i="1" r="AV96"/>
  <c r="AT96"/>
  <c i="14" r="J35"/>
  <c i="1" r="AV111"/>
  <c r="AT111"/>
  <c i="21" r="F35"/>
  <c i="1" r="AZ119"/>
  <c i="23" r="J32"/>
  <c i="1" r="AG122"/>
  <c r="BA95"/>
  <c r="AW95"/>
  <c r="BA100"/>
  <c r="AW100"/>
  <c r="BD120"/>
  <c i="6" r="F35"/>
  <c i="1" r="AZ101"/>
  <c r="BB95"/>
  <c r="AX95"/>
  <c r="BB100"/>
  <c r="AX100"/>
  <c i="4" r="J35"/>
  <c i="1" r="AV98"/>
  <c r="AT98"/>
  <c i="11" r="J35"/>
  <c i="1" r="AV107"/>
  <c r="AT107"/>
  <c i="18" r="F35"/>
  <c i="1" r="AZ116"/>
  <c i="12" r="F35"/>
  <c i="1" r="AZ108"/>
  <c i="22" r="F35"/>
  <c i="1" r="AZ121"/>
  <c r="BB105"/>
  <c r="AX105"/>
  <c r="BA110"/>
  <c r="AW110"/>
  <c r="BC115"/>
  <c r="AY115"/>
  <c i="6" r="J35"/>
  <c i="1" r="AV101"/>
  <c r="AT101"/>
  <c i="19" r="J35"/>
  <c i="1" r="AV117"/>
  <c r="AT117"/>
  <c r="AU95"/>
  <c i="9" r="F35"/>
  <c i="1" r="AZ104"/>
  <c i="25" r="J32"/>
  <c i="1" r="AG124"/>
  <c r="AN124"/>
  <c i="9" r="J32"/>
  <c i="1" r="AG104"/>
  <c r="AN104"/>
  <c i="17" r="F35"/>
  <c i="1" r="AZ114"/>
  <c i="25" r="F35"/>
  <c i="1" r="AZ124"/>
  <c r="BC95"/>
  <c r="BD100"/>
  <c i="4" r="F35"/>
  <c i="1" r="AZ98"/>
  <c i="7" r="J35"/>
  <c i="1" r="AV102"/>
  <c r="AT102"/>
  <c i="19" r="F35"/>
  <c i="1" r="AZ117"/>
  <c i="24" r="J35"/>
  <c i="1" r="AV123"/>
  <c r="AT123"/>
  <c r="AT99"/>
  <c r="BD95"/>
  <c r="BC120"/>
  <c r="AY120"/>
  <c i="10" r="J35"/>
  <c i="1" r="AV106"/>
  <c r="AT106"/>
  <c i="8" r="J35"/>
  <c i="1" r="AV103"/>
  <c r="AT103"/>
  <c i="15" r="F35"/>
  <c i="1" r="AZ112"/>
  <c i="23" r="J35"/>
  <c i="1" r="AV122"/>
  <c r="AT122"/>
  <c r="BC105"/>
  <c r="AY105"/>
  <c r="BC110"/>
  <c r="AY110"/>
  <c r="BB120"/>
  <c r="AX120"/>
  <c i="7" r="F35"/>
  <c i="1" r="AZ102"/>
  <c i="16" r="J35"/>
  <c i="1" r="AV113"/>
  <c r="AT113"/>
  <c i="24" r="F35"/>
  <c i="1" r="AZ123"/>
  <c r="AU115"/>
  <c i="14" r="F35"/>
  <c i="1" r="AZ111"/>
  <c i="12" r="J35"/>
  <c i="1" r="AV108"/>
  <c r="AT108"/>
  <c i="20" r="J35"/>
  <c i="1" r="AV118"/>
  <c r="AT118"/>
  <c i="23" r="F35"/>
  <c i="1" r="AZ122"/>
  <c r="BD115"/>
  <c i="2" r="F35"/>
  <c i="1" r="AZ96"/>
  <c i="11" r="F35"/>
  <c i="1" r="AZ107"/>
  <c i="18" r="J35"/>
  <c i="1" r="AV116"/>
  <c r="AT116"/>
  <c i="18" l="1" r="BK129"/>
  <c r="J129"/>
  <c i="22" r="BK133"/>
  <c r="J133"/>
  <c r="J97"/>
  <c i="23" r="J41"/>
  <c i="13" r="J41"/>
  <c i="7" r="J41"/>
  <c i="2" r="BK133"/>
  <c r="J133"/>
  <c r="J97"/>
  <c i="3" r="J125"/>
  <c r="J98"/>
  <c i="4" r="BK126"/>
  <c r="J126"/>
  <c i="7" r="J97"/>
  <c r="J126"/>
  <c r="J98"/>
  <c i="10" r="BK130"/>
  <c r="J130"/>
  <c r="J97"/>
  <c i="11" r="BK124"/>
  <c r="J124"/>
  <c i="14" r="BK131"/>
  <c r="J131"/>
  <c i="16" r="BK126"/>
  <c r="J126"/>
  <c r="J97"/>
  <c i="17" r="BK121"/>
  <c r="J121"/>
  <c i="20" r="J41"/>
  <c i="23" r="J125"/>
  <c r="J98"/>
  <c i="25" r="J41"/>
  <c i="5" r="BK121"/>
  <c r="J121"/>
  <c i="6" r="BK134"/>
  <c r="J134"/>
  <c r="J97"/>
  <c i="9" r="J97"/>
  <c i="12" r="BK127"/>
  <c r="J127"/>
  <c r="J98"/>
  <c i="13" r="J97"/>
  <c r="J122"/>
  <c r="J98"/>
  <c i="15" r="BK125"/>
  <c r="J125"/>
  <c r="J98"/>
  <c i="18" r="J130"/>
  <c r="J98"/>
  <c i="22" r="J134"/>
  <c r="J98"/>
  <c i="23" r="J97"/>
  <c i="8" r="BK126"/>
  <c r="J126"/>
  <c r="J97"/>
  <c i="19" r="BK124"/>
  <c r="J124"/>
  <c r="J97"/>
  <c i="24" r="BK126"/>
  <c r="J126"/>
  <c r="J97"/>
  <c i="9" r="J41"/>
  <c i="21" r="BK121"/>
  <c r="J121"/>
  <c i="1" r="AN118"/>
  <c r="AN102"/>
  <c r="AN122"/>
  <c r="BC94"/>
  <c r="W32"/>
  <c r="BD94"/>
  <c r="W33"/>
  <c i="18" r="J32"/>
  <c i="1" r="AG116"/>
  <c r="AN116"/>
  <c r="AZ100"/>
  <c r="AV100"/>
  <c r="AT100"/>
  <c r="AZ115"/>
  <c r="AV115"/>
  <c r="AT115"/>
  <c r="AU110"/>
  <c i="17" r="J32"/>
  <c i="1" r="AG114"/>
  <c r="AN114"/>
  <c i="3" r="J32"/>
  <c i="1" r="AG97"/>
  <c r="AN97"/>
  <c i="5" r="J32"/>
  <c i="1" r="AG99"/>
  <c r="AN99"/>
  <c r="AU100"/>
  <c r="AU120"/>
  <c r="AZ120"/>
  <c r="AV120"/>
  <c r="AT120"/>
  <c r="AY95"/>
  <c i="21" r="J32"/>
  <c i="1" r="AG119"/>
  <c r="AN119"/>
  <c r="AZ95"/>
  <c r="AZ110"/>
  <c r="AV110"/>
  <c r="AT110"/>
  <c r="AZ105"/>
  <c r="AV105"/>
  <c r="AT105"/>
  <c r="BB94"/>
  <c r="W31"/>
  <c i="4" r="J32"/>
  <c i="1" r="AG98"/>
  <c r="AN98"/>
  <c i="11" r="J32"/>
  <c i="1" r="AG107"/>
  <c r="AN107"/>
  <c r="AU105"/>
  <c r="BA94"/>
  <c r="W30"/>
  <c i="14" r="J32"/>
  <c i="1" r="AG111"/>
  <c r="AN111"/>
  <c i="4" l="1" r="J97"/>
  <c i="5" r="J97"/>
  <c i="17" r="J41"/>
  <c i="18" r="J97"/>
  <c i="21" r="J97"/>
  <c i="14" r="J97"/>
  <c i="17" r="J97"/>
  <c i="3" r="J41"/>
  <c i="5" r="J41"/>
  <c i="11" r="J41"/>
  <c r="J98"/>
  <c i="21" r="J41"/>
  <c i="4" r="J41"/>
  <c i="14" r="J41"/>
  <c i="18" r="J41"/>
  <c i="1" r="AU94"/>
  <c r="AZ94"/>
  <c r="W29"/>
  <c r="AW94"/>
  <c r="AK30"/>
  <c i="8" r="J32"/>
  <c i="1" r="AG103"/>
  <c r="AN103"/>
  <c r="AY94"/>
  <c i="15" r="J32"/>
  <c i="1" r="AG112"/>
  <c r="AN112"/>
  <c i="19" r="J32"/>
  <c i="1" r="AG117"/>
  <c r="AN117"/>
  <c i="6" r="J32"/>
  <c i="1" r="AG101"/>
  <c r="AN101"/>
  <c i="22" r="J32"/>
  <c i="1" r="AG121"/>
  <c r="AN121"/>
  <c r="AV95"/>
  <c r="AT95"/>
  <c i="10" r="J32"/>
  <c i="1" r="AG106"/>
  <c r="AN106"/>
  <c i="16" r="J32"/>
  <c i="1" r="AG113"/>
  <c r="AN113"/>
  <c r="AX94"/>
  <c i="12" r="J32"/>
  <c i="1" r="AG108"/>
  <c r="AN108"/>
  <c i="2" r="J32"/>
  <c i="1" r="AG96"/>
  <c r="AN96"/>
  <c i="24" r="J32"/>
  <c i="1" r="AG123"/>
  <c r="AN123"/>
  <c i="8" l="1" r="J41"/>
  <c i="19" r="J41"/>
  <c i="2" r="J41"/>
  <c i="6" r="J41"/>
  <c i="10" r="J41"/>
  <c i="12" r="J41"/>
  <c i="22" r="J41"/>
  <c i="24" r="J41"/>
  <c i="15" r="J41"/>
  <c i="16" r="J41"/>
  <c i="1" r="AG105"/>
  <c r="AN105"/>
  <c r="AG120"/>
  <c r="AN120"/>
  <c r="AG100"/>
  <c r="AN100"/>
  <c r="AG110"/>
  <c r="AN110"/>
  <c r="AG95"/>
  <c r="AN95"/>
  <c r="AV94"/>
  <c r="AK29"/>
  <c r="AG115"/>
  <c r="AN115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<sst xmlns="http://schemas.openxmlformats.org/spreadsheetml/2006/main">
  <si>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</si>
  <si>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</si>
  <si>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</si>
  <si>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</si>
  <si>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</si>
  <si>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{e6fc6d6f-a248-4343-8900-5a86415de319}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</si>
  <si>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</si>
  <si>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</si>
  <si>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</si>
  <si>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</si>
  <si>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</si>
  <si>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</si>
  <si>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</si>
  <si>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</si>
  <si>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</si>
  <si>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</si>
  <si>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</si>
  <si>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km 2,208, 9,094, 9,910 a 4,236, 9,298, 12,664 na trati Mšeno - Skalsko - Mladá Boleslav</t>
  </si>
  <si>
    <t>KSO:</t>
  </si>
  <si>
    <t>821 2</t>
  </si>
  <si>
    <t>CC-CZ:</t>
  </si>
  <si>
    <t>Místo:</t>
  </si>
  <si>
    <t xml:space="preserve"> </t>
  </si>
  <si>
    <t>Datum:</t>
  </si>
  <si>
    <t>20. 1. 2020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</si>
  <si>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</si>
  <si>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</si>
  <si>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</si>
  <si>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</si>
  <si>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</si>
  <si>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</si>
  <si>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</si>
  <si>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</si>
  <si>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</si>
  <si>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</si>
  <si>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</si>
  <si>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</si>
  <si>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</si>
  <si>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</si>
  <si>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</si>
  <si>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</si>
  <si>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</si>
  <si>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</si>
  <si>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</si>
  <si>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</si>
  <si>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</si>
  <si>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</si>
  <si>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</si>
  <si>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</si>
  <si>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</si>
  <si>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</si>
  <si>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</si>
  <si>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</si>
  <si>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</si>
  <si>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</si>
  <si>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</si>
  <si>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</si>
  <si>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</si>
  <si>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</si>
  <si>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</si>
  <si>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</si>
  <si>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</si>
  <si>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</si>
  <si>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</si>
  <si>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</si>
  <si>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</si>
  <si>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</si>
  <si>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</si>
  <si>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</si>
  <si>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</si>
  <si>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</si>
  <si>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</si>
  <si>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</si>
  <si>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</si>
  <si>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</si>
  <si>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</si>
  <si>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</si>
  <si>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</si>
  <si>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</si>
  <si>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</si>
  <si>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</si>
  <si>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</si>
  <si>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</si>
  <si>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</si>
  <si>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</si>
  <si>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</si>
  <si>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20-01-1</t>
  </si>
  <si>
    <t>Oprava propustku v km 2,208 na trati Mšeno-Skalsko _ Propustek, Železniční svršek, VRN a DSPS</t>
  </si>
  <si>
    <t>ING</t>
  </si>
  <si>
    <t>1</t>
  </si>
  <si>
    <t>{2aba0162-0d75-4f3a-9b69-617be61d4089}</t>
  </si>
  <si>
    <t>2</t>
  </si>
  <si>
    <t>/</t>
  </si>
  <si>
    <t>20-01-1/01</t>
  </si>
  <si>
    <t xml:space="preserve">SO 01 Oprava propustku v km 2,208 _ Propustek </t>
  </si>
  <si>
    <t>Soupis</t>
  </si>
  <si>
    <t>{bb713933-4229-4527-9e94-b325885039c3}</t>
  </si>
  <si>
    <t>821</t>
  </si>
  <si>
    <t>20-01-1/02</t>
  </si>
  <si>
    <t>SO 02 Oprava propustku v km 2,208 _ Železniční svršek</t>
  </si>
  <si>
    <t>{47d4895c-09e3-4bfc-b3eb-2eeb1ba5d3ef}</t>
  </si>
  <si>
    <t>20-01-1/03</t>
  </si>
  <si>
    <t>Oprava propustku v km 2,208 _ VRN</t>
  </si>
  <si>
    <t>{f63a8a7d-28c4-47f1-8941-53ca90dad98e}</t>
  </si>
  <si>
    <t>20-02-2/02</t>
  </si>
  <si>
    <t>Oprava propustku v km 2,208 _ DSPS</t>
  </si>
  <si>
    <t>{c2ecc1b3-fbb4-40bc-ac16-613983f6856f}</t>
  </si>
  <si>
    <t>20-01-2</t>
  </si>
  <si>
    <t>Oprava mostu v km 9,094 na trati Mšeno-Skalsko _ Most, Železniční svršek, VRN a DSPS</t>
  </si>
  <si>
    <t>{718aedb2-9717-405c-b488-a18a5a8b2d76}</t>
  </si>
  <si>
    <t>20-01-2/01</t>
  </si>
  <si>
    <t>SO 101 - Oprava mostu v km 9,094 _ Most</t>
  </si>
  <si>
    <t>{7eff1b98-e775-4ae9-9122-9ac87d08d454}</t>
  </si>
  <si>
    <t>20-01-2/02</t>
  </si>
  <si>
    <t>SO 201 - Oprava mostu v km 9,094 _ Železniční svršek</t>
  </si>
  <si>
    <t>{cde9984a-1164-43a7-a78b-ab47159155d7}</t>
  </si>
  <si>
    <t>20-01-2/03</t>
  </si>
  <si>
    <t>Oprava mostu v km 9,094 _ VRN</t>
  </si>
  <si>
    <t>{f6925815-b395-48cc-84eb-3d80e2a8fe6b}</t>
  </si>
  <si>
    <t>20-01-2/04</t>
  </si>
  <si>
    <t>Oprava mostu v km 9,094 _ DSPS</t>
  </si>
  <si>
    <t>{4812e2ea-8853-4013-9c78-40ac37e8309e}</t>
  </si>
  <si>
    <t>20-01-3</t>
  </si>
  <si>
    <t>Oprava propustku v km 9,910 na trati Mšeno-Skalsko _ Propustek, Železniční svršek, VRN a DSPS</t>
  </si>
  <si>
    <t>{ea9527a2-ff44-4e64-8003-cfded70d69b1}</t>
  </si>
  <si>
    <t>20-01-3/01</t>
  </si>
  <si>
    <t>Oprava propustku v km 9,910 _ Propustek</t>
  </si>
  <si>
    <t>{332d551e-5cb5-41d3-9242-a3e4edb93054}</t>
  </si>
  <si>
    <t>20-01-3/02</t>
  </si>
  <si>
    <t>Oprava propustku v km 9,910 _ Železniční svršek</t>
  </si>
  <si>
    <t>{bbc55a06-ff3e-4186-b6d4-313cb07c6c10}</t>
  </si>
  <si>
    <t>20-01-3/03</t>
  </si>
  <si>
    <t>Oprava propustku v km 9,910 _ VRN</t>
  </si>
  <si>
    <t>{5afed2bb-3153-4ab5-b626-0632d26ee14e}</t>
  </si>
  <si>
    <t>20-01-3/04</t>
  </si>
  <si>
    <t>Oprava propustku v km 9,910 _ DSPS</t>
  </si>
  <si>
    <t>{59a9ab77-f45c-40ed-9530-46275724f36f}</t>
  </si>
  <si>
    <t>20-01-4</t>
  </si>
  <si>
    <t>Oprava propustku v km 4,236 na trati Skalsko-Ml. Boleslav _ Propustek, Železniční svršek, VRN a DSPS</t>
  </si>
  <si>
    <t>{03de1c3d-66c5-4a9b-979a-277581c0528d}</t>
  </si>
  <si>
    <t>20-01-4/01</t>
  </si>
  <si>
    <t>Oprava propustku v km 4,236 _ Propustek</t>
  </si>
  <si>
    <t>{95ef50a1-1706-4ea7-97db-63224e73d94a}</t>
  </si>
  <si>
    <t>20-01-4/02</t>
  </si>
  <si>
    <t>Oprava propustku v km 4,236 _ Železniční svršek</t>
  </si>
  <si>
    <t>{bd574024-ea5a-4420-a914-aa5066b0223a}</t>
  </si>
  <si>
    <t>20-01-4/03</t>
  </si>
  <si>
    <t>Oprava propustku v km 4,236 _ VRN</t>
  </si>
  <si>
    <t>{bf23e2ed-5d72-4c4c-b2a2-e32cb7febc99}</t>
  </si>
  <si>
    <t>20-01-4/04</t>
  </si>
  <si>
    <t>Oprava propustku v km 4,236 _ DSPS</t>
  </si>
  <si>
    <t>{af95753e-1bd9-443b-8a0d-a7d2f1dec8a5}</t>
  </si>
  <si>
    <t>20-01-5</t>
  </si>
  <si>
    <t>Oprava propustku v km 9,282 na trati Skalsko-Ml. Boleslav _ Propustek, Železniční svršek, VRN a DSPS</t>
  </si>
  <si>
    <t>{3423380b-3303-4cd5-9192-6e6a20a45496}</t>
  </si>
  <si>
    <t>20-01-5/01</t>
  </si>
  <si>
    <t>Oprava propustku v km 9,282 _ Propustek</t>
  </si>
  <si>
    <t>{34320d77-5bb6-48b8-bf1e-f9e0b404c122}</t>
  </si>
  <si>
    <t>20-01-5/02</t>
  </si>
  <si>
    <t>Oprava propustku v km 9,282 _ Železniční svršek</t>
  </si>
  <si>
    <t>{3af631c3-e518-43b2-9600-a7954edee254}</t>
  </si>
  <si>
    <t>20-01-5/03</t>
  </si>
  <si>
    <t>Oprava propustku v km 9,282 _ VRN</t>
  </si>
  <si>
    <t>{a6eff65a-d14a-4ee8-9945-3a9219dfa773}</t>
  </si>
  <si>
    <t>Oprava propustku v km 9,282 _ DSPS</t>
  </si>
  <si>
    <t>{e718cc3c-1718-49f5-81e3-764720119aa1}</t>
  </si>
  <si>
    <t>20-01-6</t>
  </si>
  <si>
    <t>Oprava propustku v km 12,664 na trati Skalsko-Ml. Boleslav_ Propustek, Železniční svršek,VRN a DSPS</t>
  </si>
  <si>
    <t>{dcd22150-3a6c-42c6-96b5-0384013dd319}</t>
  </si>
  <si>
    <t>20-01-6/01</t>
  </si>
  <si>
    <t>Oprava propustku v km 12,664 _ Propustek</t>
  </si>
  <si>
    <t>{a8adcbcc-a928-46ac-a22f-180921354705}</t>
  </si>
  <si>
    <t>20-01-6/02</t>
  </si>
  <si>
    <t>Oprava propustku v km 12,664 _ Železniční svršek</t>
  </si>
  <si>
    <t>{bc9ad8c0-c57b-4e93-af8a-40466434be3b}</t>
  </si>
  <si>
    <t>20-01-6/03</t>
  </si>
  <si>
    <t>Oprava propustku v km 12,664 _ VRN</t>
  </si>
  <si>
    <t>{d11beb53-8a9d-4e5c-b056-6a8f0ccf1073}</t>
  </si>
  <si>
    <t>Oprava propustku v km 12,664 _ DSPS</t>
  </si>
  <si>
    <t>{6ab18fef-1aba-4b00-b35f-a8d3c9a0236e}</t>
  </si>
  <si>
    <t>KRYCÍ LIST SOUPISU PRACÍ</t>
  </si>
  <si>
    <t>Objekt:</t>
  </si>
  <si>
    <t>20-01-1 - Oprava propustku v km 2,208 na trati Mšeno-Skalsko _ Propustek, Železniční svršek, VRN a DSPS</t>
  </si>
  <si>
    <t>Soupis:</t>
  </si>
  <si>
    <t xml:space="preserve">20-01-1/01 - SO 01 Oprava propustku v km 2,208 _ Propustek </t>
  </si>
  <si>
    <t>Skramouš</t>
  </si>
  <si>
    <t>Správa železniční dopravní cesty,státní organizace</t>
  </si>
  <si>
    <t>28786793</t>
  </si>
  <si>
    <t>Ing. Ivan Šír, projektování dopravních staveb a.s.</t>
  </si>
  <si>
    <t>CZ 28786793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</si>
  <si>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</si>
  <si>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</si>
  <si>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</si>
  <si>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</si>
  <si>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</si>
  <si>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</si>
  <si>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</si>
  <si>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</si>
  <si>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</si>
  <si>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</si>
  <si>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</si>
  <si>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</si>
  <si>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</si>
  <si>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</si>
  <si>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</si>
  <si>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</si>
  <si>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</si>
  <si>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</si>
  <si>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</si>
  <si>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</si>
  <si>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</si>
  <si>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</si>
  <si>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</si>
  <si>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</si>
  <si>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</si>
  <si>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</si>
  <si>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</si>
  <si>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</si>
  <si>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</si>
  <si>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</si>
  <si>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</si>
  <si>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</si>
  <si>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</si>
  <si>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</si>
  <si>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</si>
  <si>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</si>
  <si>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</si>
  <si>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111111314</t>
  </si>
  <si>
    <t>Odstranění ruderálního porostu do 100 m2 naložení a odvoz do 20 km ve svahu přes 1:1</t>
  </si>
  <si>
    <t>m2</t>
  </si>
  <si>
    <t>CS ÚRS 2019 02</t>
  </si>
  <si>
    <t>4</t>
  </si>
  <si>
    <t>1459628538</t>
  </si>
  <si>
    <t>111201401</t>
  </si>
  <si>
    <t>Spálení křovin a stromů průměru kmene do 100 mm</t>
  </si>
  <si>
    <t>-709274619</t>
  </si>
  <si>
    <t>3</t>
  </si>
  <si>
    <t>119001421</t>
  </si>
  <si>
    <t>Dočasné zajištění kabelů a kabelových tratí ze 3 volně ložených kabelů</t>
  </si>
  <si>
    <t>m</t>
  </si>
  <si>
    <t>-1791751790</t>
  </si>
  <si>
    <t>119001428.R</t>
  </si>
  <si>
    <t>Zpětné uložení kabelů</t>
  </si>
  <si>
    <t>814067161</t>
  </si>
  <si>
    <t>5</t>
  </si>
  <si>
    <t>122202501</t>
  </si>
  <si>
    <t>Odkopávky a prokopávky nezapažené pro spodní stavbu železnic do 100 m3 v hornině tř. 3</t>
  </si>
  <si>
    <t>m3</t>
  </si>
  <si>
    <t>1476254328</t>
  </si>
  <si>
    <t>6</t>
  </si>
  <si>
    <t>122202509</t>
  </si>
  <si>
    <t>Příplatek k odkopávkám pro spodní stavbu železnic v hornině tř. 3 za lepivost</t>
  </si>
  <si>
    <t>-1955139765</t>
  </si>
  <si>
    <t>7</t>
  </si>
  <si>
    <t>162701105</t>
  </si>
  <si>
    <t>Vodorovné přemístění do 10000 m výkopku/sypaniny z horniny tř. 1 až 4</t>
  </si>
  <si>
    <t>-1161620879</t>
  </si>
  <si>
    <t>8</t>
  </si>
  <si>
    <t>162701109</t>
  </si>
  <si>
    <t>Příplatek k vodorovnému přemístění výkopku/sypaniny z horniny tř. 1 až 4 ZKD 1000 m přes 10000 m</t>
  </si>
  <si>
    <t>-1978430864</t>
  </si>
  <si>
    <t>P</t>
  </si>
  <si>
    <t>Poznámka k položce:_x000d_
skládka Dolní Bořkovice 27,0 km</t>
  </si>
  <si>
    <t>VV</t>
  </si>
  <si>
    <t>456,691*17 'Přepočtené koeficientem množství</t>
  </si>
  <si>
    <t>9</t>
  </si>
  <si>
    <t>997223855</t>
  </si>
  <si>
    <t>Poplatek za uložení na skládce (skládkovné) zeminy a kameniva kód odpadu 170 504</t>
  </si>
  <si>
    <t>t</t>
  </si>
  <si>
    <t>-175279021</t>
  </si>
  <si>
    <t>456,691*1,8</t>
  </si>
  <si>
    <t>10</t>
  </si>
  <si>
    <t>171111111</t>
  </si>
  <si>
    <t>Hutnění zeminy pro spodní stavbu železnic tl do 20 cm</t>
  </si>
  <si>
    <t>-679458420</t>
  </si>
  <si>
    <t xml:space="preserve">"základová spára - propustek"    9,13*3,5</t>
  </si>
  <si>
    <t xml:space="preserve">"základová spára - gabiony"    14,0*1,855</t>
  </si>
  <si>
    <t>Součet</t>
  </si>
  <si>
    <t>11</t>
  </si>
  <si>
    <t>174101101</t>
  </si>
  <si>
    <t>Zásyp jam, šachet rýh nebo kolem objektů sypaninou se zhutněním</t>
  </si>
  <si>
    <t>-129510132</t>
  </si>
  <si>
    <t>12</t>
  </si>
  <si>
    <t>M</t>
  </si>
  <si>
    <t>58343959</t>
  </si>
  <si>
    <t>kamenivo drcené hrubé frakce 32/63</t>
  </si>
  <si>
    <t>-1431840530</t>
  </si>
  <si>
    <t xml:space="preserve">"výplň za gabionovou zdí"    224,33</t>
  </si>
  <si>
    <t>13</t>
  </si>
  <si>
    <t>58344169</t>
  </si>
  <si>
    <t>štěrkodrť frakce 0/32 OTP ČD</t>
  </si>
  <si>
    <t>120021670</t>
  </si>
  <si>
    <t xml:space="preserve">"zásyp okolo trouby"    122,1</t>
  </si>
  <si>
    <t>14</t>
  </si>
  <si>
    <t>181951102</t>
  </si>
  <si>
    <t>Úprava pláně v hornině tř. 1 až 4 se zhutněním</t>
  </si>
  <si>
    <t>-556173413</t>
  </si>
  <si>
    <t>Zakládání</t>
  </si>
  <si>
    <t>275321118</t>
  </si>
  <si>
    <t>Základové patky a bloky mostních konstrukcí ze ŽB C 30/37</t>
  </si>
  <si>
    <t>-989230156</t>
  </si>
  <si>
    <t xml:space="preserve">"pod čela"    3,5*0,4*1,35*2</t>
  </si>
  <si>
    <t xml:space="preserve">"pod roury"    2,5*1,5*0,35</t>
  </si>
  <si>
    <t>16</t>
  </si>
  <si>
    <t>274354111</t>
  </si>
  <si>
    <t>Bednění základových pasů - zřízení</t>
  </si>
  <si>
    <t>2006963401</t>
  </si>
  <si>
    <t xml:space="preserve">"pod čela"    0,2*6,2*2</t>
  </si>
  <si>
    <t xml:space="preserve">"pod roury"    5,0*0,35</t>
  </si>
  <si>
    <t>17</t>
  </si>
  <si>
    <t>274354211</t>
  </si>
  <si>
    <t>Bednění základových pasů - odstranění</t>
  </si>
  <si>
    <t>-407244563</t>
  </si>
  <si>
    <t>18</t>
  </si>
  <si>
    <t>274361116</t>
  </si>
  <si>
    <t>Výztuž základových pasů, prahů, věnců a ostruh z betonářské oceli 10 505</t>
  </si>
  <si>
    <t>-1537770253</t>
  </si>
  <si>
    <t xml:space="preserve">"pod čela"    0,311</t>
  </si>
  <si>
    <t>19</t>
  </si>
  <si>
    <t>274361412</t>
  </si>
  <si>
    <t>Výztuž základových pasů, prahů, věnců a ostruh ze svařovaných sítí do 6 kg/m2</t>
  </si>
  <si>
    <t>1375552482</t>
  </si>
  <si>
    <t xml:space="preserve">"pod roury"    0,12936</t>
  </si>
  <si>
    <t>Svislé a kompletní konstrukce</t>
  </si>
  <si>
    <t>20</t>
  </si>
  <si>
    <t>317321118</t>
  </si>
  <si>
    <t>Mostní římsy ze ŽB C 30/37</t>
  </si>
  <si>
    <t>-1914853853</t>
  </si>
  <si>
    <t>(0,35*1,595*3,5)*2+(0,45*0,3*3,5)*2</t>
  </si>
  <si>
    <t>317353121</t>
  </si>
  <si>
    <t>Bednění mostních říms všech tvarů - zřízení</t>
  </si>
  <si>
    <t>1088983046</t>
  </si>
  <si>
    <t>(3,5*0,7)*2+(0,35*1,595)*4+(0,45*0,3)*4+(0,35*1,595)*4-2,11</t>
  </si>
  <si>
    <t>22</t>
  </si>
  <si>
    <t>317353221</t>
  </si>
  <si>
    <t>Bednění mostních říms všech tvarů - odstranění</t>
  </si>
  <si>
    <t>-1460654069</t>
  </si>
  <si>
    <t>23</t>
  </si>
  <si>
    <t>317361116</t>
  </si>
  <si>
    <t>Výztuž mostních říms z betonářské oceli 10 505</t>
  </si>
  <si>
    <t>-1946514044</t>
  </si>
  <si>
    <t>0,82-0,311</t>
  </si>
  <si>
    <t>24</t>
  </si>
  <si>
    <t>326214221</t>
  </si>
  <si>
    <t>Zdiva LTM z gabionů svařovaná síť pozinkovaná vyplněná kamenem</t>
  </si>
  <si>
    <t>-1782458321</t>
  </si>
  <si>
    <t>(1,0*2,5*14,0)+(1,5*3,0*14,0)</t>
  </si>
  <si>
    <t>Vodorovné konstrukce</t>
  </si>
  <si>
    <t>25</t>
  </si>
  <si>
    <t>451315114</t>
  </si>
  <si>
    <t>Podkladní nebo výplňová vrstva z betonu C 12/15 tl do 100 mm</t>
  </si>
  <si>
    <t>1148908282</t>
  </si>
  <si>
    <t xml:space="preserve">"podklad pod troubu"    3,9*1,9</t>
  </si>
  <si>
    <t xml:space="preserve">"podklad pod čela"    (2,3*3,9)+(1,8*3,9)</t>
  </si>
  <si>
    <t>26</t>
  </si>
  <si>
    <t>452311131</t>
  </si>
  <si>
    <t>Podkladní desky z betonu prostého tř. C 12/15 otevřený výkop</t>
  </si>
  <si>
    <t>952485077</t>
  </si>
  <si>
    <t xml:space="preserve">"pod gabiony"    0,25*1,9*14,0</t>
  </si>
  <si>
    <t xml:space="preserve">"za základy"    0,34*0,35*1,9*2</t>
  </si>
  <si>
    <t>27</t>
  </si>
  <si>
    <t>452318510</t>
  </si>
  <si>
    <t>Zajišťovací práh z betonu prostého se zvýšenými nároky na prostředí</t>
  </si>
  <si>
    <t>728219613</t>
  </si>
  <si>
    <t>Poznámka k položce:_x000d_
včetně bednění</t>
  </si>
  <si>
    <t xml:space="preserve">"stabilizační práh C25/30 XF3 "    0,3*0,8*2,7</t>
  </si>
  <si>
    <t>28</t>
  </si>
  <si>
    <t>462511111</t>
  </si>
  <si>
    <t>Zához prostoru z lomového kamene</t>
  </si>
  <si>
    <t>1998182298</t>
  </si>
  <si>
    <t xml:space="preserve">"u stabilizačního prahu"    0,45*0,5*2,6</t>
  </si>
  <si>
    <t>29</t>
  </si>
  <si>
    <t>465513157</t>
  </si>
  <si>
    <t>Dlažba svahu u opěr z upraveného lomového žulového kamene tl 200 mm do lože C 25/30 pl přes 10 m2</t>
  </si>
  <si>
    <t>-16199169</t>
  </si>
  <si>
    <t>Úpravy povrchů, podlahy a osazování výplní</t>
  </si>
  <si>
    <t>30</t>
  </si>
  <si>
    <t>628611111</t>
  </si>
  <si>
    <t>Nátěr betonu mostu akrylátový 2x impregnační OS-A</t>
  </si>
  <si>
    <t>-1526203595</t>
  </si>
  <si>
    <t xml:space="preserve">"hydrofobní nátěr"   (0,85*3,5)*2+(1,08*3,5)*2</t>
  </si>
  <si>
    <t>Trubní vedení</t>
  </si>
  <si>
    <t>31</t>
  </si>
  <si>
    <t>919521017</t>
  </si>
  <si>
    <t>Zřízení propustků z trub betonových DN 800</t>
  </si>
  <si>
    <t>-958025102</t>
  </si>
  <si>
    <t>32</t>
  </si>
  <si>
    <t>59223050.R</t>
  </si>
  <si>
    <t>železobetonová trouba patková DN 800</t>
  </si>
  <si>
    <t>kus</t>
  </si>
  <si>
    <t>686963325</t>
  </si>
  <si>
    <t>Poznámka k položce:_x000d_
hmotnost 1,343 t/ks</t>
  </si>
  <si>
    <t>33</t>
  </si>
  <si>
    <t>59223051.R</t>
  </si>
  <si>
    <t>vtoková železobetonová trouba patková DN 800</t>
  </si>
  <si>
    <t>-208289472</t>
  </si>
  <si>
    <t>Ostatní konstrukce a práce, bourání</t>
  </si>
  <si>
    <t>34</t>
  </si>
  <si>
    <t>936942211</t>
  </si>
  <si>
    <t>Zhotovení tabulky s letopočtem opravy mostu vložením šablony do bednění</t>
  </si>
  <si>
    <t>1231550613</t>
  </si>
  <si>
    <t>35</t>
  </si>
  <si>
    <t>938902113</t>
  </si>
  <si>
    <t>Čištění příkopů komunikací příkopovým rypadlem objem nánosu do 0,5 m3/m</t>
  </si>
  <si>
    <t>-1690096261</t>
  </si>
  <si>
    <t>36</t>
  </si>
  <si>
    <t>939902111</t>
  </si>
  <si>
    <t>Práce motorovým vozíkem</t>
  </si>
  <si>
    <t>hod</t>
  </si>
  <si>
    <t>917553562</t>
  </si>
  <si>
    <t>37</t>
  </si>
  <si>
    <t>939902132</t>
  </si>
  <si>
    <t>Práce přívěsným kolejovým vozíkem plošinovým</t>
  </si>
  <si>
    <t>-87316859</t>
  </si>
  <si>
    <t>38</t>
  </si>
  <si>
    <t>962021112</t>
  </si>
  <si>
    <t>Bourání mostních zdí a pilířů z kamene</t>
  </si>
  <si>
    <t>-95731747</t>
  </si>
  <si>
    <t xml:space="preserve">"základ"    0,4*0,8*3,29</t>
  </si>
  <si>
    <t>39</t>
  </si>
  <si>
    <t>962041211</t>
  </si>
  <si>
    <t>Bourání mostních zdí a pilířů z betonu prostého</t>
  </si>
  <si>
    <t>1628839901</t>
  </si>
  <si>
    <t xml:space="preserve">"podklad pod roury"    0,1*3,885*1,120</t>
  </si>
  <si>
    <t>40</t>
  </si>
  <si>
    <t>962051111</t>
  </si>
  <si>
    <t>Bourání mostních zdí a pilířů z ŽB</t>
  </si>
  <si>
    <t>42682156</t>
  </si>
  <si>
    <t xml:space="preserve">"jímka"    (0,4*1,65*3,32)+(1,5*0,3*3,32)</t>
  </si>
  <si>
    <t xml:space="preserve">"čela"    (0,3*0,48*3,29*2)-0,21</t>
  </si>
  <si>
    <t xml:space="preserve">"trouby"    0,121*4,8*2</t>
  </si>
  <si>
    <t>997</t>
  </si>
  <si>
    <t>Přesun sutě</t>
  </si>
  <si>
    <t>41</t>
  </si>
  <si>
    <t>997211611</t>
  </si>
  <si>
    <t>Nakládání suti na dopravní prostředky pro vodorovnou dopravu</t>
  </si>
  <si>
    <t>1282726435</t>
  </si>
  <si>
    <t xml:space="preserve">"základ - kámen"    2,622</t>
  </si>
  <si>
    <t xml:space="preserve">"podklad pod roury"    0,957</t>
  </si>
  <si>
    <t xml:space="preserve">"ŽB"    13,404</t>
  </si>
  <si>
    <t>997211511</t>
  </si>
  <si>
    <t>Vodorovná doprava suti po suchu na vzdálenost do 1 km</t>
  </si>
  <si>
    <t>-2032245837</t>
  </si>
  <si>
    <t>43</t>
  </si>
  <si>
    <t>997211519</t>
  </si>
  <si>
    <t>Příplatek ZKD 1 km u vodorovné dopravy suti</t>
  </si>
  <si>
    <t>673519125</t>
  </si>
  <si>
    <t>16,893*26 'Přepočtené koeficientem množství</t>
  </si>
  <si>
    <t>44</t>
  </si>
  <si>
    <t>997221815</t>
  </si>
  <si>
    <t>Poplatek za uložení na skládce (skládkovné) stavebního odpadu betonového kód odpadu 170 101</t>
  </si>
  <si>
    <t>-796352480</t>
  </si>
  <si>
    <t>45</t>
  </si>
  <si>
    <t>997221825</t>
  </si>
  <si>
    <t>Poplatek za uložení na skládce (skládkovné) stavebního odpadu železobetonového kód odpadu 170 101</t>
  </si>
  <si>
    <t>-1560977121</t>
  </si>
  <si>
    <t>46</t>
  </si>
  <si>
    <t>997221855</t>
  </si>
  <si>
    <t>-1763593193</t>
  </si>
  <si>
    <t>47</t>
  </si>
  <si>
    <t>997724622.R</t>
  </si>
  <si>
    <t>Dopravní zařízení - jeřáb kolový 25 t</t>
  </si>
  <si>
    <t>sh</t>
  </si>
  <si>
    <t>-448915665</t>
  </si>
  <si>
    <t>998</t>
  </si>
  <si>
    <t>Přesun hmot</t>
  </si>
  <si>
    <t>48</t>
  </si>
  <si>
    <t>998214111</t>
  </si>
  <si>
    <t>Přesun hmot pro mosty montované z dílců ŽB nebo předpjatých v do 20 m</t>
  </si>
  <si>
    <t>-326398113</t>
  </si>
  <si>
    <t>49</t>
  </si>
  <si>
    <t>998214191</t>
  </si>
  <si>
    <t>Příplatek k přesunu hmot pro mosty montované z dílců ŽB a předpjatých za zvětšený přesun do 1000 m</t>
  </si>
  <si>
    <t>-398703477</t>
  </si>
  <si>
    <t>PSV</t>
  </si>
  <si>
    <t>Práce a dodávky PSV</t>
  </si>
  <si>
    <t>711</t>
  </si>
  <si>
    <t>Izolace proti vodě, vlhkosti a plynům</t>
  </si>
  <si>
    <t>50</t>
  </si>
  <si>
    <t>711112001</t>
  </si>
  <si>
    <t>Provedení izolace proti zemní vlhkosti svislé za studena nátěrem penetračním</t>
  </si>
  <si>
    <t>-1109281562</t>
  </si>
  <si>
    <t xml:space="preserve">"ochrana ŽB trub"     3,6*5,3</t>
  </si>
  <si>
    <t xml:space="preserve">"ochrana rubu ŽB  čel"     (4,1*1,5*2)-2,11</t>
  </si>
  <si>
    <t>51</t>
  </si>
  <si>
    <t>11163150</t>
  </si>
  <si>
    <t>lak penetrační asfaltový</t>
  </si>
  <si>
    <t>-61721607</t>
  </si>
  <si>
    <t>Poznámka k položce:_x000d_
Spotřeba 0,3-0,4kg/m2</t>
  </si>
  <si>
    <t>29,27*0,00035 'Přepočtené koeficientem množství</t>
  </si>
  <si>
    <t>52</t>
  </si>
  <si>
    <t>711122131</t>
  </si>
  <si>
    <t>Provedení izolace proti zemní vlhkosti svislé za horka nátěrem asfaltovým</t>
  </si>
  <si>
    <t>591902709</t>
  </si>
  <si>
    <t>29,27*2</t>
  </si>
  <si>
    <t>53</t>
  </si>
  <si>
    <t>11161332</t>
  </si>
  <si>
    <t>asfalt pro izolaci trub</t>
  </si>
  <si>
    <t>181364951</t>
  </si>
  <si>
    <t>58,54*0,0017 'Přepočtené koeficientem množství</t>
  </si>
  <si>
    <t>54</t>
  </si>
  <si>
    <t>711491272</t>
  </si>
  <si>
    <t>Provedení izolace proti tlakové vodě svislé z textilií vrstva ochranná</t>
  </si>
  <si>
    <t>1487321368</t>
  </si>
  <si>
    <t xml:space="preserve">"ochrana rubu gabionů"     5,5*14,0</t>
  </si>
  <si>
    <t>55</t>
  </si>
  <si>
    <t>69311101</t>
  </si>
  <si>
    <t>geotextilie netkaná separační, filtrační, ochranná s převahou recyklovaných PES vláken 300g/m3</t>
  </si>
  <si>
    <t>-1540060494</t>
  </si>
  <si>
    <t>106,27*1,05 'Přepočtené koeficientem množství</t>
  </si>
  <si>
    <t>59</t>
  </si>
  <si>
    <t>998711201</t>
  </si>
  <si>
    <t>Přesun hmot procentní pro izolace proti vodě, vlhkosti a plynům v objektech v do 6 m</t>
  </si>
  <si>
    <t>%</t>
  </si>
  <si>
    <t>-1597326847</t>
  </si>
  <si>
    <t>60</t>
  </si>
  <si>
    <t>998711294</t>
  </si>
  <si>
    <t>Příplatek k přesunu hmot procentní 711 za zvětšený přesun do 1000 m</t>
  </si>
  <si>
    <t>768120466</t>
  </si>
  <si>
    <t>Práce a dodávky M</t>
  </si>
  <si>
    <t>46-M</t>
  </si>
  <si>
    <t>Zemní práce při extr.mont.pracích</t>
  </si>
  <si>
    <t>58</t>
  </si>
  <si>
    <t>460001030.R</t>
  </si>
  <si>
    <t>Vytyčení trati kabelového vedení podzemního v terénu volném podél trati</t>
  </si>
  <si>
    <t>soub</t>
  </si>
  <si>
    <t>64</t>
  </si>
  <si>
    <t>-87492093</t>
  </si>
  <si>
    <t>20-01-1/02 - SO 02 Oprava propustku v km 2,208 _ Železniční svršek</t>
  </si>
  <si>
    <t xml:space="preserve">    5 - Komunikace pozemní</t>
  </si>
  <si>
    <t>Komunikace pozemní</t>
  </si>
  <si>
    <t>548930011</t>
  </si>
  <si>
    <t>Řezání kolejnic pilou</t>
  </si>
  <si>
    <t>563789883</t>
  </si>
  <si>
    <t>525040022</t>
  </si>
  <si>
    <t>Rozebrání koleje na pražcích betonových v ose</t>
  </si>
  <si>
    <t>169143302</t>
  </si>
  <si>
    <t>525049093</t>
  </si>
  <si>
    <t>Příplatek za ztížení rozebrání koleje v ose překážka po obou stranách</t>
  </si>
  <si>
    <t>-1015851613</t>
  </si>
  <si>
    <t>512502121</t>
  </si>
  <si>
    <t>Odstranění kolejového lože z kameniva po rozebrání koleje</t>
  </si>
  <si>
    <t>-1166982353</t>
  </si>
  <si>
    <t>4,4*0,5*9,5</t>
  </si>
  <si>
    <t>512502993</t>
  </si>
  <si>
    <t>Příplatek za ztížení odstranění lože z kameniva po rozebrání koleje překážka po obou stranách</t>
  </si>
  <si>
    <t>-924620956</t>
  </si>
  <si>
    <t>511532111</t>
  </si>
  <si>
    <t>Kolejové lože z kameniva hrubého drceného</t>
  </si>
  <si>
    <t>-504813533</t>
  </si>
  <si>
    <t>511582193</t>
  </si>
  <si>
    <t>Příplatek za ztížení kolejového lože z kameniva při překážce po obou stranách</t>
  </si>
  <si>
    <t>-699326699</t>
  </si>
  <si>
    <t>521353112.1</t>
  </si>
  <si>
    <t>Kolej z kolejnic S49 rozdělení d pražce betonové v ose</t>
  </si>
  <si>
    <t>1554706168</t>
  </si>
  <si>
    <t>Poznámka k položce:_x000d_
podložky pryžové pod patu kol. nové 100%_x000d_
ostatní svrškový materiál nový 50 %</t>
  </si>
  <si>
    <t>43765101</t>
  </si>
  <si>
    <t>kolejnice železniční širokopatní tvaru 49 E1 (S49)</t>
  </si>
  <si>
    <t>771366969</t>
  </si>
  <si>
    <t>Poznámka k položce:_x000d_
NEOCEŇOVAT ! - použitý výzisk</t>
  </si>
  <si>
    <t>9,5*0,09935 'Přepočtené koeficientem množství</t>
  </si>
  <si>
    <t>59211800</t>
  </si>
  <si>
    <t>pražec z předpjatého betonu pro železniční tratě a vlečky o rozchodu 1435mm 2420x280x200mm</t>
  </si>
  <si>
    <t>-1260597160</t>
  </si>
  <si>
    <t>161,046804227479*0,09935 'Přepočtené koeficientem množství</t>
  </si>
  <si>
    <t>548121123.1</t>
  </si>
  <si>
    <t>Jednotlivý svar kolejnic termitem, plný předehřev, standardní spára, tvar S 49</t>
  </si>
  <si>
    <t>-1714719170</t>
  </si>
  <si>
    <t>548919997.R</t>
  </si>
  <si>
    <t>Dosažení dovolené upínací teploty v BK prodloužením kolejnicového pásu v koleji tv. S49</t>
  </si>
  <si>
    <t>svar</t>
  </si>
  <si>
    <t>-1189896267</t>
  </si>
  <si>
    <t>548919998.R</t>
  </si>
  <si>
    <t>Umožnění volné dilatace kolejnice demontáž a montáž upevňovadel bez osazení kluzných podložek rozdělení pražců "d"</t>
  </si>
  <si>
    <t>-436522041</t>
  </si>
  <si>
    <t>543191111.R</t>
  </si>
  <si>
    <t>Směrové a výškové vyrovnání koleje automatickou podbíječkou</t>
  </si>
  <si>
    <t>-1674113774</t>
  </si>
  <si>
    <t xml:space="preserve">Poznámka k položce:_x000d_
 ASP bude pro zbytek výměry nad nutné podbití v okolí propustků mostu k dispozici ST - cena stanovena včetně PUŠLu.                 ASP použita i pro objekty v km 4,236; 9,094; 9,910; 9,282 a 12,664</t>
  </si>
  <si>
    <t>511552114.R</t>
  </si>
  <si>
    <t>Doplnění kolejového leže ze samovýsypných nebo výsypných vozů</t>
  </si>
  <si>
    <t>-1760292540</t>
  </si>
  <si>
    <t>Poznámka k položce:_x000d_
včetně kameniva frakce 32/63 třída BI OTP ČD</t>
  </si>
  <si>
    <t>60*1,9 'Přepočtené koeficientem množství</t>
  </si>
  <si>
    <t>511552115.R</t>
  </si>
  <si>
    <t>Vůz výsypný</t>
  </si>
  <si>
    <t>289932213</t>
  </si>
  <si>
    <t>544145111</t>
  </si>
  <si>
    <t>Podbíjení příčných pražců mezilehlých i stykových z betonu</t>
  </si>
  <si>
    <t>728318756</t>
  </si>
  <si>
    <t>Poznámka k položce:_x000d_
Poznámka k položce: ruční podbití</t>
  </si>
  <si>
    <t>893960308</t>
  </si>
  <si>
    <t>939902131</t>
  </si>
  <si>
    <t>Práce přívěsným kolejovým vozíkem sklápěcím</t>
  </si>
  <si>
    <t>7328963</t>
  </si>
  <si>
    <t>939902121</t>
  </si>
  <si>
    <t>Práce motorovou lokomotivou</t>
  </si>
  <si>
    <t>-676623264</t>
  </si>
  <si>
    <t>997241612</t>
  </si>
  <si>
    <t>Nakládání nebo překládání suti</t>
  </si>
  <si>
    <t>-1583604520</t>
  </si>
  <si>
    <t xml:space="preserve">"kolejové lože"    37,787</t>
  </si>
  <si>
    <t xml:space="preserve">"pryžové podložky pod kol."    16*2*0,00018</t>
  </si>
  <si>
    <t>997241531</t>
  </si>
  <si>
    <t>Vodorovné přemístění suti do 7 km</t>
  </si>
  <si>
    <t>1225477350</t>
  </si>
  <si>
    <t>997241539</t>
  </si>
  <si>
    <t>Vodorovné přemístění suti ZKD 1 km</t>
  </si>
  <si>
    <t>1332021883</t>
  </si>
  <si>
    <t>37,793*26 'Přepočtené koeficientem množství</t>
  </si>
  <si>
    <t>153696763</t>
  </si>
  <si>
    <t>997013813</t>
  </si>
  <si>
    <t>Poplatek za uložení na skládce (skládkovné) stavebního odpadu z plastických hmot kód odpadu 170 203</t>
  </si>
  <si>
    <t>-1872036047</t>
  </si>
  <si>
    <t>998242013</t>
  </si>
  <si>
    <t>Přesun hmot pro železniční svršek drah kolejových o sklonu přes 1,5 do 2,5 %</t>
  </si>
  <si>
    <t>-84846723</t>
  </si>
  <si>
    <t>998242099</t>
  </si>
  <si>
    <t>Příplatek k přesunu hmot pro železniční svršek drah kolejových ZKD 1000 m</t>
  </si>
  <si>
    <t>-1938541145</t>
  </si>
  <si>
    <t>20-01-1/03 - Oprava propustku v km 2,208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</si>
  <si>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</si>
  <si>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</si>
  <si>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</si>
  <si>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</si>
  <si>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</si>
  <si>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</si>
  <si>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</si>
  <si>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</si>
  <si>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</si>
  <si>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</si>
  <si>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</si>
  <si>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</si>
  <si>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</si>
  <si>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</si>
  <si>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</si>
  <si>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307597607</t>
  </si>
  <si>
    <t>VRN3</t>
  </si>
  <si>
    <t>Zařízení staveniště</t>
  </si>
  <si>
    <t>030001000</t>
  </si>
  <si>
    <t>909422354</t>
  </si>
  <si>
    <t>Poznámka k položce:_x000d_
včetně pronájmů pozemků</t>
  </si>
  <si>
    <t>034002000</t>
  </si>
  <si>
    <t>Zabezpečení staveniště</t>
  </si>
  <si>
    <t>1845463088</t>
  </si>
  <si>
    <t>Poznámka k položce:_x000d_
střežení pracoviště</t>
  </si>
  <si>
    <t>039002000</t>
  </si>
  <si>
    <t>Zrušení zařízení staveniště</t>
  </si>
  <si>
    <t>-1475464400</t>
  </si>
  <si>
    <t>Poznámka k položce:_x000d_
včetně uvedení pozemků do původního stavu</t>
  </si>
  <si>
    <t>VRN4</t>
  </si>
  <si>
    <t>Inženýrská činnost</t>
  </si>
  <si>
    <t>042903000</t>
  </si>
  <si>
    <t>Ostatní posudky</t>
  </si>
  <si>
    <t>111589007</t>
  </si>
  <si>
    <t>Poznámka k položce:_x000d_
rozbory odpadů</t>
  </si>
  <si>
    <t>043194000</t>
  </si>
  <si>
    <t>Ostatní zkoušky</t>
  </si>
  <si>
    <t>1213059161</t>
  </si>
  <si>
    <t>Poznámka k položce:_x000d_
 zkoušky na pláni</t>
  </si>
  <si>
    <t>VRN6</t>
  </si>
  <si>
    <t>Územní vlivy</t>
  </si>
  <si>
    <t>060001000</t>
  </si>
  <si>
    <t>965076946</t>
  </si>
  <si>
    <t>Poznámka k položce:_x000d_
dostupnost pouze po tělese žel. svršku</t>
  </si>
  <si>
    <t>065002000</t>
  </si>
  <si>
    <t>Mimostaveništní doprava materiálů</t>
  </si>
  <si>
    <t>1905914809</t>
  </si>
  <si>
    <t>Poznámka k položce:_x000d_
přepravy které nejsou zakalkulovány v rozpočtu, včetně autojeřábu, ASP a PUŠLu</t>
  </si>
  <si>
    <t>VRN7</t>
  </si>
  <si>
    <t>Provozní vlivy</t>
  </si>
  <si>
    <t>070001000</t>
  </si>
  <si>
    <t>-373431408</t>
  </si>
  <si>
    <t>VRN8</t>
  </si>
  <si>
    <t>Přesun stavebních kapacit</t>
  </si>
  <si>
    <t>081002000</t>
  </si>
  <si>
    <t>Doprava zaměstnanců</t>
  </si>
  <si>
    <t>-106239374</t>
  </si>
  <si>
    <t>20-02-2/02 - Oprava propustku v km 2,208 _ DSPS</t>
  </si>
  <si>
    <t>013254000</t>
  </si>
  <si>
    <t>Dokumentace skutečného provedení stavby</t>
  </si>
  <si>
    <t>187600534</t>
  </si>
  <si>
    <t xml:space="preserve">Poznámka k položce:_x000d_
DSPS 2x -  dle přílohy - postup zhotovitele při zpracování DSPS, vč. digitální podoby, ověřená SŽG</t>
  </si>
  <si>
    <t>20-01-2 - Oprava mostu v km 9,094 na trati Mšeno-Skalsko _ Most, Železniční svršek, VRN a DSPS</t>
  </si>
  <si>
    <t>20-01-2/01 - SO 101 - Oprava mostu v km 9,094 _ Most</t>
  </si>
  <si>
    <t>Sudoměř u Ml. Boleslavi</t>
  </si>
  <si>
    <t>45274983</t>
  </si>
  <si>
    <t>TOP CON SERVIS s.r.o.</t>
  </si>
  <si>
    <t>CZ45274983</t>
  </si>
  <si>
    <t xml:space="preserve">    767 - Konstrukce zámečnické</t>
  </si>
  <si>
    <t>113107141</t>
  </si>
  <si>
    <t>Odstranění podkladu živičného tl 50 mm ručně</t>
  </si>
  <si>
    <t>-1633266492</t>
  </si>
  <si>
    <t xml:space="preserve">"obrusná a ložní vrstva"     (2*4,5*0,4)*2</t>
  </si>
  <si>
    <t>-1277185956</t>
  </si>
  <si>
    <t>119001424.R</t>
  </si>
  <si>
    <t xml:space="preserve">Zpětné uložení kabelů </t>
  </si>
  <si>
    <t>-675418109</t>
  </si>
  <si>
    <t>122202502</t>
  </si>
  <si>
    <t>Odkopávky a prokopávky nezapažené pro spodní stavbu železnic do 1000 m3 v hornině tř. 3</t>
  </si>
  <si>
    <t>-873620762</t>
  </si>
  <si>
    <t xml:space="preserve">"výkopy za spodní stavbou"    9,4*5,9*2*1,1</t>
  </si>
  <si>
    <t xml:space="preserve">"výkopy pro drenáže navíc vč. odláždění"    1,2*1,5*4</t>
  </si>
  <si>
    <t xml:space="preserve">"výkopy pro odláždění za křídly"    3,3*0,35*4</t>
  </si>
  <si>
    <t>-1946583491</t>
  </si>
  <si>
    <t xml:space="preserve">"předpoklad do 50%"    133,832*0,5</t>
  </si>
  <si>
    <t>494890990</t>
  </si>
  <si>
    <t>133,832-16,92</t>
  </si>
  <si>
    <t>-738904126</t>
  </si>
  <si>
    <t xml:space="preserve">"předpokládaná skládka Mšeno do 10 km"    116,912</t>
  </si>
  <si>
    <t>171201211</t>
  </si>
  <si>
    <t>Poplatek za uložení stavebního odpadu - zeminy a kameniva na skládce</t>
  </si>
  <si>
    <t>888615526</t>
  </si>
  <si>
    <t>116,912*1,8</t>
  </si>
  <si>
    <t>162301101</t>
  </si>
  <si>
    <t>Vodorovné přemístění do 500 m výkopku/sypaniny z horniny tř. 1 až 4</t>
  </si>
  <si>
    <t>-918375862</t>
  </si>
  <si>
    <t xml:space="preserve">"na meziskládku z meziskládky pro zpětný zásyp pol. 1+9"     9,4*0,9*2</t>
  </si>
  <si>
    <t>167101102</t>
  </si>
  <si>
    <t>Nakládání výkopku z hornin tř. 1 až 4 přes 100 m3</t>
  </si>
  <si>
    <t>367352750</t>
  </si>
  <si>
    <t>-431901996</t>
  </si>
  <si>
    <t>Poznámka k položce:_x000d_
zásyp ZKPP + přechodová oblast hutněno po vrstvách tl. max. 0,3mm, na ID=0,8 resp. 0,95</t>
  </si>
  <si>
    <t>(3,3*5+4*5)*2</t>
  </si>
  <si>
    <t xml:space="preserve">"zásyp okolo křídel"    16,92</t>
  </si>
  <si>
    <t>-1347371885</t>
  </si>
  <si>
    <t>73,0</t>
  </si>
  <si>
    <t>73*1,9 'Přepočtené koeficientem množství</t>
  </si>
  <si>
    <t>212795111</t>
  </si>
  <si>
    <t>Příčné odvodnění mostní opěry z plastových trub DN 160 včetně podkladního betonu, štěrkového obsypu</t>
  </si>
  <si>
    <t>-128388447</t>
  </si>
  <si>
    <t xml:space="preserve">"příčná drenáž včetně vyústění z HDPE"    8,4*2</t>
  </si>
  <si>
    <t>212795333.R</t>
  </si>
  <si>
    <t xml:space="preserve">Překrytí spáry deskou z HDPE </t>
  </si>
  <si>
    <t>ks</t>
  </si>
  <si>
    <t>-995429239</t>
  </si>
  <si>
    <t>Poznámka k položce:_x000d_
včetně ukotvení</t>
  </si>
  <si>
    <t xml:space="preserve">"zakrytí svislé spáry NK - spodní stavba deskami z HDPE svařenými do L"    4</t>
  </si>
  <si>
    <t>34571370.R</t>
  </si>
  <si>
    <t>deska HDPE tl.10 mm</t>
  </si>
  <si>
    <t>526842491</t>
  </si>
  <si>
    <t xml:space="preserve">"zakrytí svislé spáry NK - spodní stavba deskami z HDPE svařenými do L"    0,8</t>
  </si>
  <si>
    <t>213211131</t>
  </si>
  <si>
    <t>Spojovací vrstva z aktivované cementové malty tl do 40 mm</t>
  </si>
  <si>
    <t>646502088</t>
  </si>
  <si>
    <t>Poznámka k položce:_x000d_
vrstva cementové malty pod prefabrikáty tl cca 30 mm</t>
  </si>
  <si>
    <t>3,6*4,9*2</t>
  </si>
  <si>
    <t>317171130.R</t>
  </si>
  <si>
    <t>Kotvení betonu římsy do mostovky kotvou do vývrtu</t>
  </si>
  <si>
    <t>-1182027991</t>
  </si>
  <si>
    <t>Poznámka k položce:_x000d_
kotvení do stav. spodní stavby+zalití děr v nových úlož. prazích. cementová zálivka</t>
  </si>
  <si>
    <t xml:space="preserve">"kotvení do základů"    32</t>
  </si>
  <si>
    <t xml:space="preserve">"spřažení úložn. prahu"    10</t>
  </si>
  <si>
    <t>297668639</t>
  </si>
  <si>
    <t>0,2*0,55*1*4</t>
  </si>
  <si>
    <t>589655860</t>
  </si>
  <si>
    <t>0,2*2*1*4+0,2*0,55*4</t>
  </si>
  <si>
    <t>-1152338465</t>
  </si>
  <si>
    <t>-2019659245</t>
  </si>
  <si>
    <t xml:space="preserve">"viz výkres výztuže" (24,40+34,80)*0,616/1000*2   </t>
  </si>
  <si>
    <t>334323118</t>
  </si>
  <si>
    <t>Mostní opěry a úložné prahy ze ŽB C 30/37</t>
  </si>
  <si>
    <t>2117241455</t>
  </si>
  <si>
    <t xml:space="preserve">"prefa úložné prahy"    (0,385*4,46+2*0,78*0,7*0,17)*2</t>
  </si>
  <si>
    <t xml:space="preserve">"prefa křídla"   5,9+7,6</t>
  </si>
  <si>
    <t>334323119</t>
  </si>
  <si>
    <t>Mostní opěry a úložné prahy ze ŽB C 35/45</t>
  </si>
  <si>
    <t>1005165475</t>
  </si>
  <si>
    <t xml:space="preserve">"dříky opěr"    (4,4*1)*2,45*2</t>
  </si>
  <si>
    <t>334351112</t>
  </si>
  <si>
    <t>Bednění systémové mostních opěr a úložných prahů z překližek pro ŽB - zřízení</t>
  </si>
  <si>
    <t>-1189669434</t>
  </si>
  <si>
    <t xml:space="preserve">"prefa úložné prahy"    (2,7*4,8+0,6*2)*2</t>
  </si>
  <si>
    <t xml:space="preserve">"prefa křídla"    (9,1*2,8+1,3*2,8*2+2,7*2)*2+(8,2+0,8*2)*2</t>
  </si>
  <si>
    <t xml:space="preserve">"dříky opěr"    (4,4+1)*2*2,45*2</t>
  </si>
  <si>
    <t>334351211</t>
  </si>
  <si>
    <t>Bednění systémové mostních opěr a úložných prahů z překližek - odstranění</t>
  </si>
  <si>
    <t>1582323182</t>
  </si>
  <si>
    <t>334361216</t>
  </si>
  <si>
    <t>Výztuž dříků opěr z betonářské oceli 10 505</t>
  </si>
  <si>
    <t>679428946</t>
  </si>
  <si>
    <t xml:space="preserve">"výztuž ŽB úl. prahů, viz výkres výztuže"   0,47*2</t>
  </si>
  <si>
    <t xml:space="preserve">"výztuž ŽB křídel, viz výkres výztuže"   2,2</t>
  </si>
  <si>
    <t xml:space="preserve">"výztuž dříků opěr, viz výkres výztuže"   1,15*2</t>
  </si>
  <si>
    <t>334121112</t>
  </si>
  <si>
    <t>Osazení prefabrikovaných opěr nebo pilířů z ŽB hmotnosti do 10 t</t>
  </si>
  <si>
    <t>423355913</t>
  </si>
  <si>
    <t xml:space="preserve">"úložné prahy 2x5 t"    2,0    </t>
  </si>
  <si>
    <t>334121112.R</t>
  </si>
  <si>
    <t>Osazení prefabrikovaných opěr nebo pilířů z ŽB hmotnosti do 20 t</t>
  </si>
  <si>
    <t>1058639131</t>
  </si>
  <si>
    <t xml:space="preserve">"křídla 15,0 a 19,0 t"    2,0    </t>
  </si>
  <si>
    <t>388995213</t>
  </si>
  <si>
    <t>Chránička kabelů z trub HDPE v římse DN 140</t>
  </si>
  <si>
    <t>-1096973428</t>
  </si>
  <si>
    <t xml:space="preserve">"Chránička HDPE prof. 125/108 pro prostup sítí stěnou křídla"    2,8+4,8</t>
  </si>
  <si>
    <t>389941050.R</t>
  </si>
  <si>
    <t>Montáž a dodávka kovových doplňkových konstrukcí</t>
  </si>
  <si>
    <t>-924492923</t>
  </si>
  <si>
    <t xml:space="preserve">Poznámka k položce:_x000d_
deska se zhotovitelem     </t>
  </si>
  <si>
    <t>421321132.R</t>
  </si>
  <si>
    <t>Mostní nosné deskové konstrukce z oceli řady S235</t>
  </si>
  <si>
    <t>512</t>
  </si>
  <si>
    <t>-1920605810</t>
  </si>
  <si>
    <t xml:space="preserve">"ocelová NK - mat.+ výroba v mostárně"   2,16*1,03</t>
  </si>
  <si>
    <t>421321133.R</t>
  </si>
  <si>
    <t>Mostní nosné deskové konstrukce z oceli řady S275</t>
  </si>
  <si>
    <t>-1600215435</t>
  </si>
  <si>
    <t xml:space="preserve">"ocelová NK - mat.+ výroba v mostárně"    12,46*1,03</t>
  </si>
  <si>
    <t>421953211</t>
  </si>
  <si>
    <t>Dřevěné mostní podlahy dočasné z fošen a hranolů - odstranění</t>
  </si>
  <si>
    <t>-784052313</t>
  </si>
  <si>
    <t>3,7*5,5</t>
  </si>
  <si>
    <t>423321128</t>
  </si>
  <si>
    <t>Mostní nosné konstrukce trámové ze ŽB C 30/37</t>
  </si>
  <si>
    <t>-479695708</t>
  </si>
  <si>
    <t xml:space="preserve">"ŽB příčníky"     (0,24*1,6+0,29*2,8)*2</t>
  </si>
  <si>
    <t>421351131</t>
  </si>
  <si>
    <t>Bednění boční stěny konstrukcí mostů výšky do 350 mm - zřízení</t>
  </si>
  <si>
    <t>-165373995</t>
  </si>
  <si>
    <t xml:space="preserve">"ŽB příčníky"     (0,24+0,33+1,5*1,6+1,6*2,8)*2</t>
  </si>
  <si>
    <t>421351231</t>
  </si>
  <si>
    <t>Bednění stěny boční konstrukcí mostů výšky do 350 mm - odstranění</t>
  </si>
  <si>
    <t>-1069581941</t>
  </si>
  <si>
    <t>423361216</t>
  </si>
  <si>
    <t>Výztuž trámové konstrukce z betonářské oceli 10 505</t>
  </si>
  <si>
    <t>1388238202</t>
  </si>
  <si>
    <t xml:space="preserve">"výztuž příčníků, viz výkres výztuže"    0,21</t>
  </si>
  <si>
    <t>423172000.R</t>
  </si>
  <si>
    <t>Montáž nosné OK - most</t>
  </si>
  <si>
    <t>478110766</t>
  </si>
  <si>
    <t>Poznámka k položce:_x000d_
vložení NK do otvoru (osazení NK do přepsané výše pomocí hydraulických lisů)</t>
  </si>
  <si>
    <t xml:space="preserve">"vložení NK do otvoru (osazení NK na opěry do předepsané výše)"    15,33+2,4*2,5</t>
  </si>
  <si>
    <t>451315124</t>
  </si>
  <si>
    <t>Podkladní nebo výplňová vrstva z betonu C 12/15 tl do 150 mm</t>
  </si>
  <si>
    <t>110344646</t>
  </si>
  <si>
    <t xml:space="preserve">"podklad pod křídla a drenáže"     3,8*6,5*2</t>
  </si>
  <si>
    <t>451475121</t>
  </si>
  <si>
    <t>Podkladní vrstva plastbetonová samonivelační první vrstva tl 10 mm</t>
  </si>
  <si>
    <t>720439085</t>
  </si>
  <si>
    <t>Poznámka k položce:_x000d_
celková tl. 30,0 mm</t>
  </si>
  <si>
    <t>0,5*4,45*2</t>
  </si>
  <si>
    <t>451475122</t>
  </si>
  <si>
    <t>Podkladní vrstva plastbetonová samonivelační každá další vrstva tl 10 mm</t>
  </si>
  <si>
    <t>-1361203253</t>
  </si>
  <si>
    <t>0,5*4,45*2*2</t>
  </si>
  <si>
    <t>451476121</t>
  </si>
  <si>
    <t>Podkladní vrstva plastbetonová tixotropní první vrstva tl 10 mm</t>
  </si>
  <si>
    <t>477847283</t>
  </si>
  <si>
    <t xml:space="preserve">"pod patní plechy zábradlí"    0,2*0,24*10</t>
  </si>
  <si>
    <t>451476122</t>
  </si>
  <si>
    <t>Podkladní vrstva plastbetonová tixotropní každá další vrstva tl 10 mm</t>
  </si>
  <si>
    <t>793406177</t>
  </si>
  <si>
    <t>690939399</t>
  </si>
  <si>
    <t>Poznámka k položce:_x000d_
odláždění vyústění drenáže v rozsahu 1x1 m lomovým kamenem tl. 200 mm do bet. lože tl. 100 mm</t>
  </si>
  <si>
    <t xml:space="preserve">"odláždění vyústění drenáže"    1*1*4</t>
  </si>
  <si>
    <t xml:space="preserve">"odláždění za křídly"    3,3*4</t>
  </si>
  <si>
    <t>521272215</t>
  </si>
  <si>
    <t>Demontáž mostnic s odsunem hmot mimo objekt mostu</t>
  </si>
  <si>
    <t>-1210983770</t>
  </si>
  <si>
    <t>567122112</t>
  </si>
  <si>
    <t>Podklad ze směsi stmelené cementem SC C 8/10 (KSC I) tl 130 mm</t>
  </si>
  <si>
    <t>-991871675</t>
  </si>
  <si>
    <t>Poznámka k položce:_x000d_
KSC tl. 130 mm, 3 vrstvy</t>
  </si>
  <si>
    <t>4,5*0,5*2*3</t>
  </si>
  <si>
    <t>578143233</t>
  </si>
  <si>
    <t>Litý asfalt MA 11 (LAS) tl 40 mm š přes 3 m z modifikovaného asfaltu</t>
  </si>
  <si>
    <t>1037685766</t>
  </si>
  <si>
    <t>628611111.R</t>
  </si>
  <si>
    <t>Nátěr hydrofobním zpevňovačem kamene</t>
  </si>
  <si>
    <t>1842767903</t>
  </si>
  <si>
    <t xml:space="preserve">"stávající kamenné části křídel vč. kam. říms, nátěr hydrofobním zpevňovačem kamene"    9*4</t>
  </si>
  <si>
    <t>628613233</t>
  </si>
  <si>
    <t>Protikorozní ochrana OK mostu III. tř.- základní a podkladní epoxidový, vrchní PU nátěr s metalizací</t>
  </si>
  <si>
    <t>-599824394</t>
  </si>
  <si>
    <t xml:space="preserve">"hlavní nosníky (truhlíky) a mostovkový plech zdola, konzoly, nosníky podlah, pochozí plocha hl. nosníku, viz výkaz oceli NK: ŽSP + ONS 02"    43,0</t>
  </si>
  <si>
    <t xml:space="preserve">"viz výkaz oceli OK - zábradlí : ŽSP + ONS 01"    24,0</t>
  </si>
  <si>
    <t>15625102</t>
  </si>
  <si>
    <t>drát metalizační ZnAl D 3mm</t>
  </si>
  <si>
    <t>kg</t>
  </si>
  <si>
    <t>1094324869</t>
  </si>
  <si>
    <t>67*1,517 'Přepočtené koeficientem množství</t>
  </si>
  <si>
    <t>642313333.R</t>
  </si>
  <si>
    <t>Těsnění elastomerovým profilem spar prefabrikovaných dílců š do 50 mm včetně penetrace</t>
  </si>
  <si>
    <t>2076975220</t>
  </si>
  <si>
    <t xml:space="preserve">"ozub - NK a SS"   4,4*4</t>
  </si>
  <si>
    <t>911122112</t>
  </si>
  <si>
    <t>Výroba dílů ocelového zábradlí přes 50 kg při opravách mostů</t>
  </si>
  <si>
    <t>810428357</t>
  </si>
  <si>
    <t>Poznámka k položce:_x000d_
V ceně montáže jsou započteny i náklady upevnění zábradlí ke konstrukci mostu - vyvrtání otvorů, montáž a dodávku šroubů včetně chemických kotev.</t>
  </si>
  <si>
    <t>911122212</t>
  </si>
  <si>
    <t>Montáž dílů ocelového zábradlí přes 50 kg při opravách mostů</t>
  </si>
  <si>
    <t>656134603</t>
  </si>
  <si>
    <t>13010428.R</t>
  </si>
  <si>
    <t>ocelový materiál v jakosti S235 JR</t>
  </si>
  <si>
    <t>-801708422</t>
  </si>
  <si>
    <t xml:space="preserve">"včetně prořezu 3%"   0,721*1,03</t>
  </si>
  <si>
    <t>914111111</t>
  </si>
  <si>
    <t>Montáž svislé dopravní značky do velikosti 1 m2 objímkami na sloupek nebo konzolu</t>
  </si>
  <si>
    <t>-1030387718</t>
  </si>
  <si>
    <t xml:space="preserve">"B15 - 2ks, B16 - 4ks"    2+4</t>
  </si>
  <si>
    <t>56</t>
  </si>
  <si>
    <t>40445619</t>
  </si>
  <si>
    <t>zákazové, příkazové dopravní značky B1-B34, C1-15 500mm</t>
  </si>
  <si>
    <t>-512466095</t>
  </si>
  <si>
    <t xml:space="preserve">"B15"     2,0</t>
  </si>
  <si>
    <t xml:space="preserve">"B16"    4,0</t>
  </si>
  <si>
    <t>57</t>
  </si>
  <si>
    <t>919735111</t>
  </si>
  <si>
    <t>Řezání stávajícího živičného krytu hl do 50 mm</t>
  </si>
  <si>
    <t>1912459879</t>
  </si>
  <si>
    <t xml:space="preserve">"obrusná a ložní vrstva+řez pro zálivku"     (4,5*2+0,5*4)*3</t>
  </si>
  <si>
    <t>919121233</t>
  </si>
  <si>
    <t>Těsnění spár zálivkou za studena pro komůrky š 20 mm hl 40 mm bez těsnicího profilu</t>
  </si>
  <si>
    <t>-764913216</t>
  </si>
  <si>
    <t>4,5*2+0,5*4</t>
  </si>
  <si>
    <t>925943333.R</t>
  </si>
  <si>
    <t>Kolový jeřáb do 25 t</t>
  </si>
  <si>
    <t>Sh</t>
  </si>
  <si>
    <t>1740340983</t>
  </si>
  <si>
    <t>Poznámka k položce:_x000d_
demontáž stávající NK</t>
  </si>
  <si>
    <t>925943334.R</t>
  </si>
  <si>
    <t>Kolový jeřáb do 90 t</t>
  </si>
  <si>
    <t>1607458576</t>
  </si>
  <si>
    <t>Poznámka k položce:_x000d_
montáž nových částí mostu</t>
  </si>
  <si>
    <t>61</t>
  </si>
  <si>
    <t>1905725949</t>
  </si>
  <si>
    <t>62</t>
  </si>
  <si>
    <t>941111131.1</t>
  </si>
  <si>
    <t>Montáž lešení řadového trubkového lehkého s podlahami zatížení do 200 kg/m2 š do 1,5 m v do 10 m</t>
  </si>
  <si>
    <t>-220344762</t>
  </si>
  <si>
    <t>63</t>
  </si>
  <si>
    <t>941111231.1</t>
  </si>
  <si>
    <t>Příplatek k lešení řadovému trubkovému lehkému s podlahami š 1,5 m v 10 m za první a ZKD den použití</t>
  </si>
  <si>
    <t>-2013568340</t>
  </si>
  <si>
    <t>941111831.1</t>
  </si>
  <si>
    <t>Demontáž lešení řadového trubkového lehkého s podlahami zatížení do 200 kg/m2 š do 1,5 m v do 10 m</t>
  </si>
  <si>
    <t>1380025617</t>
  </si>
  <si>
    <t>65</t>
  </si>
  <si>
    <t>2137108695</t>
  </si>
  <si>
    <t xml:space="preserve">"opěry vč. části křídel"    (3+3,5)*4,4+0,5*4</t>
  </si>
  <si>
    <t>66</t>
  </si>
  <si>
    <t>1700495104</t>
  </si>
  <si>
    <t xml:space="preserve">"opěry, úl. práh a záv. zed, vč. části křídel"    (1,8+1,4)*4,4+1*4</t>
  </si>
  <si>
    <t>67</t>
  </si>
  <si>
    <t>977151113</t>
  </si>
  <si>
    <t>Jádrové vrty diamantovými korunkami do D 50 mm do stavebních materiálů</t>
  </si>
  <si>
    <t>-1125990443</t>
  </si>
  <si>
    <t xml:space="preserve">"kotevní vrty do základů"    32*0,5</t>
  </si>
  <si>
    <t>68</t>
  </si>
  <si>
    <t>985121122</t>
  </si>
  <si>
    <t>Tryskání degradovaného betonu stěn a rubu kleneb vodou pod tlakem do 1250 barů</t>
  </si>
  <si>
    <t>1364214210</t>
  </si>
  <si>
    <t xml:space="preserve">"stávající části křídel vč. kam. říms"    9*4</t>
  </si>
  <si>
    <t>69</t>
  </si>
  <si>
    <t>985223211</t>
  </si>
  <si>
    <t>Přezdívání kamenného zdiva do aktivované malty do 3 m3</t>
  </si>
  <si>
    <t>-1273268062</t>
  </si>
  <si>
    <t>70</t>
  </si>
  <si>
    <t>985231112</t>
  </si>
  <si>
    <t>Spárování zdiva aktivovanou maltou spára hl do 40 mm dl do 12 m/m2</t>
  </si>
  <si>
    <t>865893568</t>
  </si>
  <si>
    <t xml:space="preserve">"stávající části křídel, 25%"    9*4*0,25</t>
  </si>
  <si>
    <t>71</t>
  </si>
  <si>
    <t>985231192</t>
  </si>
  <si>
    <t>Příplatek ke spárování hl do 40 mm za plochu do 10 m2 jednotlivě</t>
  </si>
  <si>
    <t>1013402321</t>
  </si>
  <si>
    <t>72</t>
  </si>
  <si>
    <t>985232112</t>
  </si>
  <si>
    <t>Hloubkové spárování zdiva aktivovanou maltou spára hl do 80 mm dl do 12 m/m2</t>
  </si>
  <si>
    <t>1959578217</t>
  </si>
  <si>
    <t>73</t>
  </si>
  <si>
    <t>985232192</t>
  </si>
  <si>
    <t>Příplatek k hloubkovému spárování za plochu do 10 m2 jednotlivě</t>
  </si>
  <si>
    <t>1322079922</t>
  </si>
  <si>
    <t>74</t>
  </si>
  <si>
    <t>985233122</t>
  </si>
  <si>
    <t>Úprava spár po spárování zdiva zdrsněním spára dl do 12 m/m2</t>
  </si>
  <si>
    <t>-1961181545</t>
  </si>
  <si>
    <t>9,0+9,0</t>
  </si>
  <si>
    <t>75</t>
  </si>
  <si>
    <t>997211621</t>
  </si>
  <si>
    <t>Ekologická likvidace mostnic - drcení a odvoz do 20 km</t>
  </si>
  <si>
    <t>235427086</t>
  </si>
  <si>
    <t>76</t>
  </si>
  <si>
    <t>909993467</t>
  </si>
  <si>
    <t xml:space="preserve">"dř. podlahy"    3,7*5,5*0,05*0,7</t>
  </si>
  <si>
    <t xml:space="preserve">"křemičitý písek"   5,0*0,66</t>
  </si>
  <si>
    <t xml:space="preserve">"kámen"   76,194</t>
  </si>
  <si>
    <t xml:space="preserve">"ŽB"   43,392</t>
  </si>
  <si>
    <t xml:space="preserve">"živičný kryt"   0,71</t>
  </si>
  <si>
    <t>77</t>
  </si>
  <si>
    <t>792218107</t>
  </si>
  <si>
    <t>78</t>
  </si>
  <si>
    <t>-1801438156</t>
  </si>
  <si>
    <t xml:space="preserve">"předpokládaná skládka Mšeno do 11 km"    124,308*10</t>
  </si>
  <si>
    <t>79</t>
  </si>
  <si>
    <t>997013811</t>
  </si>
  <si>
    <t>Poplatek za uložení na skládce (skládkovné) stavebního odpadu dřevěného kód odpadu 170 201</t>
  </si>
  <si>
    <t>-511273976</t>
  </si>
  <si>
    <t xml:space="preserve">"moastnice"   6*0,130</t>
  </si>
  <si>
    <t xml:space="preserve">"podlahy"    0,712</t>
  </si>
  <si>
    <t>80</t>
  </si>
  <si>
    <t>997013802</t>
  </si>
  <si>
    <t>-340533936</t>
  </si>
  <si>
    <t>81</t>
  </si>
  <si>
    <t>997013843</t>
  </si>
  <si>
    <t>Poplatek za uložení na skládce (skládkovné) odpadu po otryskávání kód odpadu 120 116</t>
  </si>
  <si>
    <t>978286800</t>
  </si>
  <si>
    <t>82</t>
  </si>
  <si>
    <t>997221845</t>
  </si>
  <si>
    <t>Poplatek za uložení na skládce (skládkovné) odpadu asfaltového bez dehtu kód odpadu 170 302</t>
  </si>
  <si>
    <t>1286557618</t>
  </si>
  <si>
    <t>83</t>
  </si>
  <si>
    <t>-712745751</t>
  </si>
  <si>
    <t>84</t>
  </si>
  <si>
    <t>-1455867309</t>
  </si>
  <si>
    <t>85</t>
  </si>
  <si>
    <t>807373735</t>
  </si>
  <si>
    <t xml:space="preserve">"zasypané části křídel"    (2,5+3)*2</t>
  </si>
  <si>
    <t>86</t>
  </si>
  <si>
    <t>1177882435</t>
  </si>
  <si>
    <t>11*0,00035 'Přepočtené koeficientem množství</t>
  </si>
  <si>
    <t>87</t>
  </si>
  <si>
    <t>711112002</t>
  </si>
  <si>
    <t>Provedení izolace proti zemní vlhkosti svislé za studena lakem asfaltovým</t>
  </si>
  <si>
    <t>1071875061</t>
  </si>
  <si>
    <t>11,0*2</t>
  </si>
  <si>
    <t>88</t>
  </si>
  <si>
    <t>11163152</t>
  </si>
  <si>
    <t>lak hydroizolační asfaltový</t>
  </si>
  <si>
    <t>-1953857828</t>
  </si>
  <si>
    <t>22*0,00045 'Přepočtené koeficientem množství</t>
  </si>
  <si>
    <t>89</t>
  </si>
  <si>
    <t>711341564</t>
  </si>
  <si>
    <t>Provedení hydroizolace mostovek pásy přitavením NAIP</t>
  </si>
  <si>
    <t>-28848885</t>
  </si>
  <si>
    <t xml:space="preserve">"rub úložného prahu"    0,5*4,3*2</t>
  </si>
  <si>
    <t xml:space="preserve">"rub a dno křídel"    6,5*(2,8+4,8)*1,1</t>
  </si>
  <si>
    <t xml:space="preserve">"příčné drenáže"     1,4*8,4*2</t>
  </si>
  <si>
    <t>90</t>
  </si>
  <si>
    <t>628331655.R</t>
  </si>
  <si>
    <t xml:space="preserve">pás těžký asfaltový, schválený systém SŽDC </t>
  </si>
  <si>
    <t>597326903</t>
  </si>
  <si>
    <t>82,16*1,15 'Přepočtené koeficientem množství</t>
  </si>
  <si>
    <t>91</t>
  </si>
  <si>
    <t>-458984889</t>
  </si>
  <si>
    <t>92</t>
  </si>
  <si>
    <t>69311085</t>
  </si>
  <si>
    <t>geotextilie netkaná separační, ochranná, filtrační, drenážní PP 800g/m2</t>
  </si>
  <si>
    <t>747542669</t>
  </si>
  <si>
    <t>82,16*1,05 'Přepočtené koeficientem množství</t>
  </si>
  <si>
    <t>93</t>
  </si>
  <si>
    <t>711341570.R</t>
  </si>
  <si>
    <t>Provedení izolace mostovek - schválený systém SŽDC - stříkaná</t>
  </si>
  <si>
    <t>-1248327513</t>
  </si>
  <si>
    <t xml:space="preserve">"bezešvá izolace"    4,95*4,7+1</t>
  </si>
  <si>
    <t>94</t>
  </si>
  <si>
    <t>711491177</t>
  </si>
  <si>
    <t>Připevnění vodorovné izolace proti tlakové vodě nerezovou lištou</t>
  </si>
  <si>
    <t>887285459</t>
  </si>
  <si>
    <t>4,4*2+2*(2,8+4,8)</t>
  </si>
  <si>
    <t>95</t>
  </si>
  <si>
    <t>137566170.R</t>
  </si>
  <si>
    <t>pásnice nerezová 40/4 - (kotvení izolace)</t>
  </si>
  <si>
    <t>1047432848</t>
  </si>
  <si>
    <t>Poznámka k položce:_x000d_
včetně prořezu 5%</t>
  </si>
  <si>
    <t>24*1,05 'Přepočtené koeficientem množství</t>
  </si>
  <si>
    <t>96</t>
  </si>
  <si>
    <t>59030055.R</t>
  </si>
  <si>
    <t>vrut nerezový se šestihrannou hlavou 8x70mm, včetně hmoždinky</t>
  </si>
  <si>
    <t>-1675830109</t>
  </si>
  <si>
    <t>97</t>
  </si>
  <si>
    <t>2025577777</t>
  </si>
  <si>
    <t>767</t>
  </si>
  <si>
    <t>Konstrukce zámečnické</t>
  </si>
  <si>
    <t>98</t>
  </si>
  <si>
    <t>767590120</t>
  </si>
  <si>
    <t>Montáž podlahového roštu šroubovaného</t>
  </si>
  <si>
    <t>-1794408110</t>
  </si>
  <si>
    <t xml:space="preserve">Poznámka k položce:_x000d_
nové kompozitové rošty mezi konstrukcemi. Kompozitový rošt s nosností min. 750 kg/m2  a protiskluzovou úpravou - včetně upevňovacího mat. dle zvyklostí dodavatele                                                        _x000d_
Hmotnost komp. roštu-plošná: 19,5 kg/m2_x000d_
</t>
  </si>
  <si>
    <t xml:space="preserve">"FRP polymer rošt"   (0,65+0,5)*4,5*24</t>
  </si>
  <si>
    <t>99</t>
  </si>
  <si>
    <t>63126003</t>
  </si>
  <si>
    <t xml:space="preserve">rošt kompozitní pochůzný litý </t>
  </si>
  <si>
    <t>765129541</t>
  </si>
  <si>
    <t xml:space="preserve">Poznámka k položce:_x000d_
nové FRP polymer rošty mezi konstrukcemi. Kompozitový rošt s nosností min. 750 kg/m2 a  protiskluzovou úpravou - včetně upevňovacího mat. dle zvyklostí dodavatele</t>
  </si>
  <si>
    <t>(0,65+0,5)*4,5</t>
  </si>
  <si>
    <t>100</t>
  </si>
  <si>
    <t>767996710.R</t>
  </si>
  <si>
    <t>Demontáž stávající ocelové konstrukce - kompletní</t>
  </si>
  <si>
    <t>927320593</t>
  </si>
  <si>
    <t>Poznámka k položce:_x000d_
vč. mostnic a zábradlí</t>
  </si>
  <si>
    <t>101</t>
  </si>
  <si>
    <t>460001026.R</t>
  </si>
  <si>
    <t>-1356547848</t>
  </si>
  <si>
    <t>20-01-2/02 - SO 201 - Oprava mostu v km 9,094 _ Železniční svršek</t>
  </si>
  <si>
    <t>214</t>
  </si>
  <si>
    <t>HZS - Hodinové zúčtovací sazby</t>
  </si>
  <si>
    <t>546632122.R</t>
  </si>
  <si>
    <t xml:space="preserve">Demontáž kolejnicových spojek na styku kolejnic všech tvarů. </t>
  </si>
  <si>
    <t>1385361532</t>
  </si>
  <si>
    <t>Poznámka k položce:_x000d_
Kolejnicový styk=kus</t>
  </si>
  <si>
    <t xml:space="preserve">"spojky tv. T"    4</t>
  </si>
  <si>
    <t>546632121.R</t>
  </si>
  <si>
    <t xml:space="preserve">Montáž kolejnicových spojek na styku kolejnic všech tvarů. </t>
  </si>
  <si>
    <t>1040296381</t>
  </si>
  <si>
    <t xml:space="preserve">Poznámka k položce:_x000d_
Montáž spojovacích součástí styku kolejnic jejich usazení a dotažení spojkových šroubů.   Kolejnicový styk=kus</t>
  </si>
  <si>
    <t>31198008</t>
  </si>
  <si>
    <t>šroub spojkový PN 02 1357 m 24x140mm</t>
  </si>
  <si>
    <t>100 kus</t>
  </si>
  <si>
    <t>-1916600509</t>
  </si>
  <si>
    <t>0,4*0,4</t>
  </si>
  <si>
    <t>31121021</t>
  </si>
  <si>
    <t>kroužek pružný dvojitý FE D 6mm</t>
  </si>
  <si>
    <t>-1628407608</t>
  </si>
  <si>
    <t>31111010</t>
  </si>
  <si>
    <t>matice přesná šestihranná Pz DIN 934-8 M24</t>
  </si>
  <si>
    <t>-1305688963</t>
  </si>
  <si>
    <t>1196835656</t>
  </si>
  <si>
    <t>102,995-81,258</t>
  </si>
  <si>
    <t>-1773104531</t>
  </si>
  <si>
    <t>675908191</t>
  </si>
  <si>
    <t>18,0*0,5*4,5</t>
  </si>
  <si>
    <t>-872825176</t>
  </si>
  <si>
    <t>-1415794110</t>
  </si>
  <si>
    <t>50,0-((102,995-95,403)+(91,596-81,258))*1,908</t>
  </si>
  <si>
    <t>-268939945</t>
  </si>
  <si>
    <t>521327114.1</t>
  </si>
  <si>
    <t xml:space="preserve">Kolej z kolejnic S49 v ose pražce dřevěné podkladnice žebrová tuhá svěrka </t>
  </si>
  <si>
    <t>-1695385093</t>
  </si>
  <si>
    <t>-259381468</t>
  </si>
  <si>
    <t>Poznámka k položce:_x000d_
NEOCEŇOVAT! dodá ST</t>
  </si>
  <si>
    <t>60812814</t>
  </si>
  <si>
    <t>pražec dřevěný příčný 2A impregnovaný olejem BK dl 2,0m I</t>
  </si>
  <si>
    <t>-389284473</t>
  </si>
  <si>
    <t>521353111.1</t>
  </si>
  <si>
    <t>Kolej z kolejnic S49 rozdělení c pražce betonové v ose</t>
  </si>
  <si>
    <t>-1200361273</t>
  </si>
  <si>
    <t>102,995-95,403</t>
  </si>
  <si>
    <t>91,596-81,258</t>
  </si>
  <si>
    <t>-1444620650</t>
  </si>
  <si>
    <t>16,9401107196779*0,09935 'Přepočtené koeficientem množství</t>
  </si>
  <si>
    <t>60812840</t>
  </si>
  <si>
    <t>pražec dřevěný příčný 2A impregnovaný olejem DB dl 2,6m I</t>
  </si>
  <si>
    <t>-658800862</t>
  </si>
  <si>
    <t>56279102</t>
  </si>
  <si>
    <t>spojka kolejnicová T 730mm</t>
  </si>
  <si>
    <t>2109974674</t>
  </si>
  <si>
    <t>80,5234021137393*0,09935 'Přepočtené koeficientem množství</t>
  </si>
  <si>
    <t>1903649051</t>
  </si>
  <si>
    <t xml:space="preserve">Poznámka k položce:_x000d_
NEOCEŇOVAT!                                   výkon ASP započítán v km 2,208</t>
  </si>
  <si>
    <t>-1432059088</t>
  </si>
  <si>
    <t>914511111</t>
  </si>
  <si>
    <t>Montáž sloupku dopravních značek délky do 3,5 m s betonovým základem</t>
  </si>
  <si>
    <t>1659088404</t>
  </si>
  <si>
    <t>40445225</t>
  </si>
  <si>
    <t>sloupek pro dopravní značku Zn D 60mm v 3,5m</t>
  </si>
  <si>
    <t>-1834182656</t>
  </si>
  <si>
    <t>40445253</t>
  </si>
  <si>
    <t>víčko plastové na sloupek D 60mm</t>
  </si>
  <si>
    <t>CS ÚRS 2018 01</t>
  </si>
  <si>
    <t>474647634</t>
  </si>
  <si>
    <t>40444323.R</t>
  </si>
  <si>
    <t>zajištění PPK konzolová značka</t>
  </si>
  <si>
    <t>2065915079</t>
  </si>
  <si>
    <t>811746218</t>
  </si>
  <si>
    <t>929595311</t>
  </si>
  <si>
    <t>Úprava banketové stezky na hl nad 100 do 200 mm</t>
  </si>
  <si>
    <t>-585156873</t>
  </si>
  <si>
    <t>231*1,5</t>
  </si>
  <si>
    <t>1403093096</t>
  </si>
  <si>
    <t xml:space="preserve">"kol. lože"    73,5</t>
  </si>
  <si>
    <t>997211612</t>
  </si>
  <si>
    <t>Nakládání vybouraných hmot na dopravní prostředky pro vodorovnou dopravu</t>
  </si>
  <si>
    <t>1322586844</t>
  </si>
  <si>
    <t>"SB5" (10+12+3)*0,265</t>
  </si>
  <si>
    <t>997013501</t>
  </si>
  <si>
    <t>Odvoz suti a vybouraných hmot na skládku nebo meziskládku do 1 km se složením</t>
  </si>
  <si>
    <t>-1152089460</t>
  </si>
  <si>
    <t>Poznámka k položce:_x000d_
Předpokládaná skládka do 12 km - lom Babín</t>
  </si>
  <si>
    <t>997013509</t>
  </si>
  <si>
    <t>Příplatek k odvozu suti a vybouraných hmot na skládku ZKD 1 km přes 1 km</t>
  </si>
  <si>
    <t>-1851318871</t>
  </si>
  <si>
    <t xml:space="preserve">Poznámka k položce:_x000d_
Předpokládaná skládka do 15 km </t>
  </si>
  <si>
    <t xml:space="preserve">"předpokládaná skládka Horky nad Jizerou do 20 km"    19*80,125</t>
  </si>
  <si>
    <t>1561217649</t>
  </si>
  <si>
    <t>-1598584338</t>
  </si>
  <si>
    <t>998242012</t>
  </si>
  <si>
    <t>Přesun hmot pro železniční svršek drah kolejových o sklonu přes 0,8 do 1,5 %</t>
  </si>
  <si>
    <t>921848197</t>
  </si>
  <si>
    <t>-1375599868</t>
  </si>
  <si>
    <t xml:space="preserve">"předpokládané převozy mat. a výzisku do stanice Sudoměř u Ml. Bol."    10*42,288</t>
  </si>
  <si>
    <t>HZS</t>
  </si>
  <si>
    <t>Hodinové zúčtovací sazby</t>
  </si>
  <si>
    <t>HZS1451</t>
  </si>
  <si>
    <t>Hodinová zúčtovací sazba dělník údržby mostů</t>
  </si>
  <si>
    <t>124234842</t>
  </si>
  <si>
    <t>Poznámka k položce:_x000d_
drobné dokončovací práce nespecifikované v rozpočtu</t>
  </si>
  <si>
    <t>20-01-2/03 - Oprava mostu v km 9,094 _ VRN</t>
  </si>
  <si>
    <t>1836419499</t>
  </si>
  <si>
    <t>013244000</t>
  </si>
  <si>
    <t>Dokumentace pro provádění stavby</t>
  </si>
  <si>
    <t>-340011360</t>
  </si>
  <si>
    <t>Poznámka k položce:_x000d_
výrobní dokumentace ocelové nosné konstrukce</t>
  </si>
  <si>
    <t>345935850</t>
  </si>
  <si>
    <t>209280631</t>
  </si>
  <si>
    <t>-1561179952</t>
  </si>
  <si>
    <t>Poznámka k položce:_x000d_
včetně uvedení dotčených pozemků do původního stavu</t>
  </si>
  <si>
    <t>-134217495</t>
  </si>
  <si>
    <t>-615536701</t>
  </si>
  <si>
    <t>495535319</t>
  </si>
  <si>
    <t>-875216131</t>
  </si>
  <si>
    <t>Poznámka k položce:_x000d_
přepravy, které nejsou zakalkulovány v rozpočtu, vč. autojeřábu, ASP a PUŠLu.</t>
  </si>
  <si>
    <t>74609490</t>
  </si>
  <si>
    <t>072002000</t>
  </si>
  <si>
    <t>Silniční provoz</t>
  </si>
  <si>
    <t>-386852645</t>
  </si>
  <si>
    <t>Poznámka k položce:_x000d_
uzavírka silniční komunikace- směr obec Trnová</t>
  </si>
  <si>
    <t>081103000</t>
  </si>
  <si>
    <t>Denní doprava pracovníků na pracoviště</t>
  </si>
  <si>
    <t>-320116011</t>
  </si>
  <si>
    <t>20-01-2/04 - Oprava mostu v km 9,094 _ DSPS</t>
  </si>
  <si>
    <t>737376573</t>
  </si>
  <si>
    <t>20-01-3 - Oprava propustku v km 9,910 na trati Mšeno-Skalsko _ Propustek, Železniční svršek, VRN a DSPS</t>
  </si>
  <si>
    <t>20-01-3/01 - Oprava propustku v km 9,910 _ Propustek</t>
  </si>
  <si>
    <t>Vrátno</t>
  </si>
  <si>
    <t xml:space="preserve">    99 - Přesuny hmot a suti</t>
  </si>
  <si>
    <t>111111313</t>
  </si>
  <si>
    <t>Odstranění ruderálního porostu do 100 m2 naložení a odvoz do 20 km ve svahu do 1:1</t>
  </si>
  <si>
    <t>Poznámka k položce:_x000d_
Poznámka k položce:, uvažováno cca 50% z celkové plochy úpravy svahů</t>
  </si>
  <si>
    <t>Poznámka k položce:_x000d_
Poznámka k položce:, uvažováno cca 10% z celkové plochy úpravy svahů</t>
  </si>
  <si>
    <t>60*0,1 "Přepočtené koeficientem množství</t>
  </si>
  <si>
    <t>111212213</t>
  </si>
  <si>
    <t>Odstranění nevhodných dřevin do 100 m2 výšky do 1m s odstraněním pařezů ve svahu do 1:1</t>
  </si>
  <si>
    <t>112151113</t>
  </si>
  <si>
    <t>Směrové kácení stromů s rozřezáním a odvětvením D kmene do 400 mm</t>
  </si>
  <si>
    <t>112151114</t>
  </si>
  <si>
    <t>Směrové kácení stromů s rozřezáním a odvětvením D kmene do 500 mm</t>
  </si>
  <si>
    <t>112201133</t>
  </si>
  <si>
    <t>Odstranění pařezů D do 0,4 m ve svahu do 1:2 s odklizením do 20 m a zasypáním jámy</t>
  </si>
  <si>
    <t>112201134</t>
  </si>
  <si>
    <t>Odstranění pařezů D do 0,5 m ve svahu do 1:2 s odklizením do 20 m a zasypáním jámy</t>
  </si>
  <si>
    <t>113105111</t>
  </si>
  <si>
    <t>Rozebrání dlažeb z lomového kamene kladených na sucho</t>
  </si>
  <si>
    <t>1*12</t>
  </si>
  <si>
    <t>114203104</t>
  </si>
  <si>
    <t>Rozebrání záhozů a rovnanin na sucho</t>
  </si>
  <si>
    <t>Poznámka k položce:_x000d_
Poznámka k položce:, rozebrání opevnění</t>
  </si>
  <si>
    <t>3*0,25*1,2</t>
  </si>
  <si>
    <t>114203201</t>
  </si>
  <si>
    <t>Očištění lomového kamene nebo betonových tvárnic od hlíny nebo písku</t>
  </si>
  <si>
    <t>12*0,2+0,9</t>
  </si>
  <si>
    <t>115001104</t>
  </si>
  <si>
    <t>Převedení vody potrubím DN do 300</t>
  </si>
  <si>
    <t>Poznámka k položce:_x000d_
Poznámka k položce:, provizorní převedení vody během výstavby</t>
  </si>
  <si>
    <t>115101201</t>
  </si>
  <si>
    <t>Čerpání vody na dopravní výšku do 10 m průměrný přítok do 500 l/min</t>
  </si>
  <si>
    <t>Poznámka k položce:_x000d_
Poznámka k položce:, provizorní čerpání vody z výkopu, vč. čerpací soupravy</t>
  </si>
  <si>
    <t>115101301</t>
  </si>
  <si>
    <t>Pohotovost čerpací soupravy pro dopravní výšku do 10 m přítok do 500 l/min</t>
  </si>
  <si>
    <t>den</t>
  </si>
  <si>
    <t>Poznámka k položce:_x000d_
Poznámka k položce:, příp. provizorní vyvěšení a ochránění inženýrských sítí, včetně vytyčení a měření útlumu</t>
  </si>
  <si>
    <t>-114625666</t>
  </si>
  <si>
    <t>5*2,55*7,6-2,6*1,6*7,6</t>
  </si>
  <si>
    <t>2*1,8*0,6*6</t>
  </si>
  <si>
    <t>(2*1,5*1,3*1,4+0,3*1,3)*0,2</t>
  </si>
  <si>
    <t>0,25*0,8*1,35+0,3*0,8*(4,6+2*1,5)</t>
  </si>
  <si>
    <t>81,5108225923745*0,5 "Přepočtené koeficientem množství</t>
  </si>
  <si>
    <t>153191121</t>
  </si>
  <si>
    <t>Zřízení těsnění hradicích stěn ze zhutněné sypaniny</t>
  </si>
  <si>
    <t>Poznámka k položce:_x000d_
Poznámka k položce:, zřízení hrázek v korytě</t>
  </si>
  <si>
    <t>4*0,3*0,3*2</t>
  </si>
  <si>
    <t>58125110</t>
  </si>
  <si>
    <t>jíl surový kusový</t>
  </si>
  <si>
    <t>1242671113</t>
  </si>
  <si>
    <t>0,72*1,9 "Přepočtené koeficientem množství</t>
  </si>
  <si>
    <t>153191131</t>
  </si>
  <si>
    <t>Odstranění těsnění hradicích stěn ze zhutněné sypaniny</t>
  </si>
  <si>
    <t>162301402</t>
  </si>
  <si>
    <t>Vodorovné přemístění větví stromů listnatých do 5 km D kmene do 500 mm</t>
  </si>
  <si>
    <t>162301412</t>
  </si>
  <si>
    <t>Vodorovné přemístění kmenů stromů listnatých do 5 km D kmene do 500 mm</t>
  </si>
  <si>
    <t>162301422</t>
  </si>
  <si>
    <t>Vodorovné přemístění pařezů do 5 km D do 500 mm</t>
  </si>
  <si>
    <t>Poznámka k položce:_x000d_
Poznámka k položce:, předpoklad skládka Mšeno (12km)</t>
  </si>
  <si>
    <t>81,508+0,72</t>
  </si>
  <si>
    <t>"čištění příkopů" 0,3*20</t>
  </si>
  <si>
    <t>88,228*2 "Přepočtené koeficientem množství</t>
  </si>
  <si>
    <t>Poznámka k položce:_x000d_
Poznámka k položce:, výkopy, čištění příkopů, hrázky</t>
  </si>
  <si>
    <t>174201202</t>
  </si>
  <si>
    <t>Zásyp jam po pařezech D pařezů do 500 mm</t>
  </si>
  <si>
    <t>175101201</t>
  </si>
  <si>
    <t>Obsypání objektu nad přilehlým původním terénem sypaninou bez prohození sítem, uloženou do 3 m</t>
  </si>
  <si>
    <t>5*2,5*6,5-2,2*6,5</t>
  </si>
  <si>
    <t>4*0,25*0,4*5,7</t>
  </si>
  <si>
    <t>583441690</t>
  </si>
  <si>
    <t>69,23*1,8 "Přepočtené koeficientem množství</t>
  </si>
  <si>
    <t>175101209</t>
  </si>
  <si>
    <t>Příplatek k obsypání objektu za ruční prohození sypaniny sítem, uložené do 3 m</t>
  </si>
  <si>
    <t>181202305</t>
  </si>
  <si>
    <t>Úprava pláně na násypech se zhutněním</t>
  </si>
  <si>
    <t>Poznámka k položce:_x000d_
Poznámka k položce:, přehutění pláně pod kolejovým ložem</t>
  </si>
  <si>
    <t>6*8,5</t>
  </si>
  <si>
    <t>Poznámka k položce:_x000d_
Poznámka k položce:, přehutnění základové spáry</t>
  </si>
  <si>
    <t>2,5*4,5+1,9*5,7</t>
  </si>
  <si>
    <t>1,5*1,2+2*1,5*1,35*1,3+0,3*1,2</t>
  </si>
  <si>
    <t>182201101</t>
  </si>
  <si>
    <t>Svahování násypů</t>
  </si>
  <si>
    <t>2*12*2,5</t>
  </si>
  <si>
    <t>273321117</t>
  </si>
  <si>
    <t>Základové desky mostních konstrukcí ze ŽB C 25/30</t>
  </si>
  <si>
    <t>0,25*2,1*6,5</t>
  </si>
  <si>
    <t>2*0,3*1,55*5,5</t>
  </si>
  <si>
    <t>273354111</t>
  </si>
  <si>
    <t>Bednění základových desek - zřízení</t>
  </si>
  <si>
    <t>2*0,25*6,5</t>
  </si>
  <si>
    <t>2*2*0,3*5,5+2*2*0,3*1,55</t>
  </si>
  <si>
    <t>273354211</t>
  </si>
  <si>
    <t>Bednění základových desek - odstranění</t>
  </si>
  <si>
    <t>273361411</t>
  </si>
  <si>
    <t>Výztuž základových desek ze svařovaných sítí do 3,5 kg/m2</t>
  </si>
  <si>
    <t>8,52610602637651*0,14 "Přepočtené koeficientem množství</t>
  </si>
  <si>
    <t>274311128</t>
  </si>
  <si>
    <t>Základové pasy, prahy, věnce a ostruhy z betonu prostého C 30/37</t>
  </si>
  <si>
    <t>Poznámka k položce:_x000d_
Poznámka k položce:, stabilizační prahy</t>
  </si>
  <si>
    <t>0,25*0,8*1,4</t>
  </si>
  <si>
    <t>0,3*0,8*(4,6*1,3+2*1,5)</t>
  </si>
  <si>
    <t>2*0,45*0,3*5,5</t>
  </si>
  <si>
    <t>2*2*0,3*5,5+2*2*0,5*0,3</t>
  </si>
  <si>
    <t>1,485*0,15 "Přepočtené koeficientem množství</t>
  </si>
  <si>
    <t>Poznámka k položce:_x000d_
Poznámka k položce:, dřík čel</t>
  </si>
  <si>
    <t>0,3*2,24*5,5-0,3*1,5</t>
  </si>
  <si>
    <t>0,3*1,96*5,5-0,3*1,5</t>
  </si>
  <si>
    <t>2*2,23*5,5-2*1,5+2*0,3*2,23</t>
  </si>
  <si>
    <t>2*1,96*5,5-2*1,5+2*0,3*1,96</t>
  </si>
  <si>
    <t>102</t>
  </si>
  <si>
    <t>6,03*0,15 "Přepočtené koeficientem množství</t>
  </si>
  <si>
    <t>104</t>
  </si>
  <si>
    <t>2,6*4,5</t>
  </si>
  <si>
    <t>2*2,03*5,8</t>
  </si>
  <si>
    <t>106</t>
  </si>
  <si>
    <t>Poznámka k položce:_x000d_
Poznámka k položce:, podlití sloupků zábradlí</t>
  </si>
  <si>
    <t>(4+4)*0,25*0,25</t>
  </si>
  <si>
    <t>108</t>
  </si>
  <si>
    <t>462512161</t>
  </si>
  <si>
    <t>Zához z lomového kamene záhozového hmotnost kamenů do 200 kg bez výplně</t>
  </si>
  <si>
    <t>110</t>
  </si>
  <si>
    <t>0,5*0,5*2</t>
  </si>
  <si>
    <t>465513257</t>
  </si>
  <si>
    <t>Dlažba svahu u opěr z upraveného lomového žulového kamene tl 250 mm do lože C 25/30 pl přes 10 m2</t>
  </si>
  <si>
    <t>112</t>
  </si>
  <si>
    <t>Poznámka k položce:_x000d_
Poznámka k položce:, kamenné opevnění, včetně olemování betonem</t>
  </si>
  <si>
    <t>0,3*1,4</t>
  </si>
  <si>
    <t>1,5*4*1,3</t>
  </si>
  <si>
    <t>"napojení na stáv. propustek pod komunikací" 1*4*1,3</t>
  </si>
  <si>
    <t>13,42*1,1 "Přepočtené koeficientem množství</t>
  </si>
  <si>
    <t>-846864959</t>
  </si>
  <si>
    <t>"zábradlí" 5,2</t>
  </si>
  <si>
    <t>5,2*1,1 "Přepočtené koeficientem množství</t>
  </si>
  <si>
    <t>529909384</t>
  </si>
  <si>
    <t>1,517*5,72</t>
  </si>
  <si>
    <t>985324111</t>
  </si>
  <si>
    <t>Impregnační nátěr betonu dvojnásobný (OS-A)</t>
  </si>
  <si>
    <t>116</t>
  </si>
  <si>
    <t>(0,1+0,3+0,45+0,05)*(5,5+5,5)+4*0,3*0,45</t>
  </si>
  <si>
    <t>2*1,5*5,5/2</t>
  </si>
  <si>
    <t>18,69*1,05 "Přepočtené koeficientem množství</t>
  </si>
  <si>
    <t>624631224</t>
  </si>
  <si>
    <t>Tmelení silikonovým tmelem spár prefabrikovaných dílců š do 30 mm včetně penetrace</t>
  </si>
  <si>
    <t>118</t>
  </si>
  <si>
    <t>Poznámka k položce:_x000d_
Poznámka k položce:, zatěsnění trouby na nátoku a výtoku trvale pružným tmelem</t>
  </si>
  <si>
    <t>2*4,5</t>
  </si>
  <si>
    <t>-421844241</t>
  </si>
  <si>
    <t>122</t>
  </si>
  <si>
    <t>11*34</t>
  </si>
  <si>
    <t>13010560.R</t>
  </si>
  <si>
    <t>ocel jakosti S235JR</t>
  </si>
  <si>
    <t>955676964</t>
  </si>
  <si>
    <t xml:space="preserve">"včetně prořezu 3%"    0,374*1,03</t>
  </si>
  <si>
    <t>389121111</t>
  </si>
  <si>
    <t>Osazení dílců rámové konstrukce propustků a podchodů hmotnosti do 5 t</t>
  </si>
  <si>
    <t>-1969131281</t>
  </si>
  <si>
    <t>59223054.R</t>
  </si>
  <si>
    <t>železobetonová trouba patková DN 1000</t>
  </si>
  <si>
    <t>30254867</t>
  </si>
  <si>
    <t>Poznámka k položce:_x000d_
hmotnost 1,811 t/ks</t>
  </si>
  <si>
    <t>59223055.R</t>
  </si>
  <si>
    <t>vtoková železobetonová trouba patková DN 1000</t>
  </si>
  <si>
    <t>154895097</t>
  </si>
  <si>
    <t>Poznámka k položce:_x000d_
hmotnost 1,7 t/ks</t>
  </si>
  <si>
    <t>919726125</t>
  </si>
  <si>
    <t>Geotextilie pro ochranu, separaci a filtraci netkaná měrná hmotnost do 1000 g/m2</t>
  </si>
  <si>
    <t>130</t>
  </si>
  <si>
    <t>Poznámka k položce:_x000d_
Poznámka k položce:, ochrana trouby</t>
  </si>
  <si>
    <t>4*7,1</t>
  </si>
  <si>
    <t>132</t>
  </si>
  <si>
    <t>4*3*0,6</t>
  </si>
  <si>
    <t>134</t>
  </si>
  <si>
    <t>938902202</t>
  </si>
  <si>
    <t>Čištění příkopů ručně š dna do 400 mm objem nánosu do 0,30 m3/m</t>
  </si>
  <si>
    <t>136</t>
  </si>
  <si>
    <t>1*10+1*10</t>
  </si>
  <si>
    <t>-840096476</t>
  </si>
  <si>
    <t>952904152</t>
  </si>
  <si>
    <t>Čištění mostních objektů - pročištění vtoků a výtoků ručně</t>
  </si>
  <si>
    <t>138</t>
  </si>
  <si>
    <t>Poznámka k položce:_x000d_
Poznámka k položce:, pročištění stávajícího propustku</t>
  </si>
  <si>
    <t>2*0,2*1,2</t>
  </si>
  <si>
    <t>-499837619</t>
  </si>
  <si>
    <t>2,6*0,3*7,8</t>
  </si>
  <si>
    <t>2*0,8*1,6*7,8</t>
  </si>
  <si>
    <t>1,5*1,5*0,8</t>
  </si>
  <si>
    <t>981513113</t>
  </si>
  <si>
    <t>Demolice konstrukcí objektů z kamenného zdiva těžkou mechanizací</t>
  </si>
  <si>
    <t>144</t>
  </si>
  <si>
    <t>Poznámka k položce:_x000d_
Poznámka k položce:, rozebrání kamenných jímek na vtoku a výtoku</t>
  </si>
  <si>
    <t>2*2,1*1,5*0,4+2*2,6*1,2*0,4</t>
  </si>
  <si>
    <t>Přesuny hmot a suti</t>
  </si>
  <si>
    <t>1470710187</t>
  </si>
  <si>
    <t>69,351+12,54</t>
  </si>
  <si>
    <t>997211521</t>
  </si>
  <si>
    <t>Vodorovná doprava vybouraných hmot po suchu na vzdálenost do 1 km</t>
  </si>
  <si>
    <t>146</t>
  </si>
  <si>
    <t>997211529</t>
  </si>
  <si>
    <t>Příplatek ZKD 1 km u vodorovné dopravy vybouraných hmot</t>
  </si>
  <si>
    <t>148</t>
  </si>
  <si>
    <t>81,891*13 "Přepočtené koeficientem množství</t>
  </si>
  <si>
    <t>150</t>
  </si>
  <si>
    <t>-543210597</t>
  </si>
  <si>
    <t>156</t>
  </si>
  <si>
    <t>Poznámka k položce:_x000d_
Poznámka k položce:, provedení 1 vrstvy nátěru</t>
  </si>
  <si>
    <t>"trouba" 4,1*7,1</t>
  </si>
  <si>
    <t>"základová deska+čela" 2*0,93*6,5+2*(0,3+0,25+0,5+0,3+1+(2,5+2,2)/2)*5,5+1,5*5,5/2-2*2,2+4*(1,55*0,3)+4*(0,3*(2,4+2,1)/2)</t>
  </si>
  <si>
    <t>97,185*1,05 "Přepočtené koeficientem množství</t>
  </si>
  <si>
    <t>111631650</t>
  </si>
  <si>
    <t>nátěr penetrační asfaltový na mostní závěr</t>
  </si>
  <si>
    <t>158</t>
  </si>
  <si>
    <t>160</t>
  </si>
  <si>
    <t>Poznámka k položce:_x000d_
Poznámka k položce:, provedení 2 vrstev nátěru</t>
  </si>
  <si>
    <t>97,185*2,05 "Přepočtené koeficientem množství</t>
  </si>
  <si>
    <t>111613460</t>
  </si>
  <si>
    <t>asfalt oxidovaný stavebně izolační</t>
  </si>
  <si>
    <t>162</t>
  </si>
  <si>
    <t>97,1845482918893*0,0014 "Přepočtené koeficientem množství</t>
  </si>
  <si>
    <t>164</t>
  </si>
  <si>
    <t>20-01-3/02 - Oprava propustku v km 9,910 _ Železniční svršek</t>
  </si>
  <si>
    <t xml:space="preserve">    99 -  Přesun hmot</t>
  </si>
  <si>
    <t>1902329209</t>
  </si>
  <si>
    <t>-1532430839</t>
  </si>
  <si>
    <t>-1443435074</t>
  </si>
  <si>
    <t>-1333377508</t>
  </si>
  <si>
    <t>1,95*9,2 "1,95m2 plocha stáv.kol.lože v řezu</t>
  </si>
  <si>
    <t>-1804133281</t>
  </si>
  <si>
    <t>511552113.R</t>
  </si>
  <si>
    <t>Jednotlivé doplnění kolejového lože (KL) kamenivem-ručně</t>
  </si>
  <si>
    <t>1663024608</t>
  </si>
  <si>
    <t xml:space="preserve">5,0    "doštěrkování</t>
  </si>
  <si>
    <t>-154539853</t>
  </si>
  <si>
    <t xml:space="preserve">2,05*9,2    "2,05m2-plocha kol.lože v novém stavu</t>
  </si>
  <si>
    <t>-1206741058</t>
  </si>
  <si>
    <t>2064277899</t>
  </si>
  <si>
    <t>Poznámka k položce:_x000d_
 pryžové podložky pod patu kol. nové 100%, výměna drobného kolejiva cca 30%, dodá ST Nymburk</t>
  </si>
  <si>
    <t>437651010</t>
  </si>
  <si>
    <t>961938345</t>
  </si>
  <si>
    <t xml:space="preserve">Poznámka k položce:_x000d_
NEOCEŇOVAT!   materiál původní (výzisk)</t>
  </si>
  <si>
    <t>592118000</t>
  </si>
  <si>
    <t>-1671709278</t>
  </si>
  <si>
    <t>973211520</t>
  </si>
  <si>
    <t>-1004767355</t>
  </si>
  <si>
    <t>1324387240</t>
  </si>
  <si>
    <t>1304805336</t>
  </si>
  <si>
    <t>226966786</t>
  </si>
  <si>
    <t xml:space="preserve"> Přesun hmot</t>
  </si>
  <si>
    <t>-1626994324</t>
  </si>
  <si>
    <t xml:space="preserve">"kolejové lože"    32,426</t>
  </si>
  <si>
    <t>334048767</t>
  </si>
  <si>
    <t>Poznámka k položce:_x000d_
, kolejové lože, předpoklad skládka Mšeno (5km)</t>
  </si>
  <si>
    <t>-1252805259</t>
  </si>
  <si>
    <t>474527401</t>
  </si>
  <si>
    <t>1897810988</t>
  </si>
  <si>
    <t>20-01-3/03 - Oprava propustku v km 9,910 _ VRN</t>
  </si>
  <si>
    <t>1240581227</t>
  </si>
  <si>
    <t>Poznámka k položce:_x000d_
střežení staveniště mimo pracovní dobu</t>
  </si>
  <si>
    <t>-206356007</t>
  </si>
  <si>
    <t>042002000</t>
  </si>
  <si>
    <t>Posudky</t>
  </si>
  <si>
    <t>-2063331359</t>
  </si>
  <si>
    <t>Poznámka k položce:_x000d_
rozbory odpadů pro uložení na řízenou skládku</t>
  </si>
  <si>
    <t>1668285674</t>
  </si>
  <si>
    <t>Poznámka k položce:_x000d_
přepravy které nejsou zakalkulovány v rozpočtu, autojeřábů</t>
  </si>
  <si>
    <t>-1687918041</t>
  </si>
  <si>
    <t>915758691</t>
  </si>
  <si>
    <t>20-01-3/04 - Oprava propustku v km 9,910 _ DSPS</t>
  </si>
  <si>
    <t>-1370077822</t>
  </si>
  <si>
    <t>20-01-4 - Oprava propustku v km 4,236 na trati Skalsko-Ml. Boleslav _ Propustek, Železniční svršek, VRN a DSPS</t>
  </si>
  <si>
    <t>20-01-4/01 - Oprava propustku v km 4,236 _ Propustek</t>
  </si>
  <si>
    <t>Katusice</t>
  </si>
  <si>
    <t xml:space="preserve">    9 - Ostatní konstrukce a práce-bourání</t>
  </si>
  <si>
    <t>Poznámka k položce:_x000d_
Poznámka k položce: uvažováno cca 50% z celkové plochy úpravy svahů</t>
  </si>
  <si>
    <t>Poznámka k položce:_x000d_
Poznámka k položce: uvažováno cca 10% z celkové plochy úpravy svahů</t>
  </si>
  <si>
    <t>188*0,1 "Přepočtené koeficientem množství</t>
  </si>
  <si>
    <t>1,2*16</t>
  </si>
  <si>
    <t>Poznámka k položce:_x000d_
Poznámka k položce: rozebrání opevnění</t>
  </si>
  <si>
    <t>2*1,85*2/2*0,25</t>
  </si>
  <si>
    <t>19,2*0,2+0,925</t>
  </si>
  <si>
    <t>Poznámka k položce:_x000d_
Poznámka k položce: provizorní převedení vody během výstavby</t>
  </si>
  <si>
    <t>Poznámka k položce:_x000d_
Poznámka k položce: provizorní čerpání vody z výkopu vč. čerpací soupravy</t>
  </si>
  <si>
    <t>Poznámka k položce:_x000d_
Poznámka k položce: příp. provizorní vyvěšení a ochránění inženýrských sítí, včetně vytyčení a měření útlumu</t>
  </si>
  <si>
    <t>1997191729</t>
  </si>
  <si>
    <t>121101102</t>
  </si>
  <si>
    <t>Sejmutí ornice s přemístěním na vzdálenost do 100 m</t>
  </si>
  <si>
    <t>Poznámka k položce:_x000d_
Poznámka k položce: uložení v místě stavby</t>
  </si>
  <si>
    <t>2*15*5*0,15</t>
  </si>
  <si>
    <t>7,3*4,75*15-2,8*2,2*15</t>
  </si>
  <si>
    <t>2*2,5*0,6*4</t>
  </si>
  <si>
    <t>(2*1,2*3+0,3*1,3)*0,2</t>
  </si>
  <si>
    <t>0,3*0,8*(1+1,3)</t>
  </si>
  <si>
    <t>4*2,5*1,5*1</t>
  </si>
  <si>
    <t>456,810818644596*0,5 "Přepočtené koeficientem množství</t>
  </si>
  <si>
    <t>Poznámka k položce:_x000d_
Poznámka k položce: zřízení hrázek v korytě</t>
  </si>
  <si>
    <t>-1155708743</t>
  </si>
  <si>
    <t>-1311455916</t>
  </si>
  <si>
    <t>456,795+0,72</t>
  </si>
  <si>
    <t>-400804435</t>
  </si>
  <si>
    <t>Poznámka k položce:_x000d_
 předpoklad skládka Mšeno (12km)</t>
  </si>
  <si>
    <t>463,515*2 'Přepočtené koeficientem množství</t>
  </si>
  <si>
    <t>Poznámka k položce:_x000d_
Poznámka k položce: výkopy, čištění příkopů, hrázky</t>
  </si>
  <si>
    <t>Poznámka k položce:_x000d_
Poznámka k položce: přehutění pláně pod kolejovým ložem</t>
  </si>
  <si>
    <t>6*18</t>
  </si>
  <si>
    <t>181411123</t>
  </si>
  <si>
    <t>Založení lučního trávníku výsevem plochy do 1000 m2 ve svahu do 1:1</t>
  </si>
  <si>
    <t>005724740</t>
  </si>
  <si>
    <t>osivo směs travní krajinná-svahová</t>
  </si>
  <si>
    <t>180*0,025 "Přepočtené koeficientem množství</t>
  </si>
  <si>
    <t>Poznámka k položce:_x000d_
Poznámka k položce: přehutnění základové spáry</t>
  </si>
  <si>
    <t>2,6*9,9+2*2,4*4,5</t>
  </si>
  <si>
    <t>2*3,5*3,2</t>
  </si>
  <si>
    <t>4*3*5,5</t>
  </si>
  <si>
    <t>182301122</t>
  </si>
  <si>
    <t>Rozprostření ornice pl do 500 m2 ve svahu přes 1:5 tl vrstvy do 150 mm</t>
  </si>
  <si>
    <t>22,5/0,15</t>
  </si>
  <si>
    <t>2*1,9*4*0,4</t>
  </si>
  <si>
    <t>2,1*0,25*11,7</t>
  </si>
  <si>
    <t>"probetonovaná pata gabionů)" 4*0,3*0,65*2,5</t>
  </si>
  <si>
    <t>4*0,4*4+4*0,4*1,9</t>
  </si>
  <si>
    <t>2*0,25*11,7+2*0,25*2,1</t>
  </si>
  <si>
    <t>2*(1+1,3)*0,3+4*0,3*0,3</t>
  </si>
  <si>
    <t>14,1701832493487*0,14 "Přepočtené koeficientem množství</t>
  </si>
  <si>
    <t>Poznámka k položce:_x000d_
Poznámka k položce: stabilizační prahy</t>
  </si>
  <si>
    <t>2*0,55*0,3*4,1</t>
  </si>
  <si>
    <t>2*2*0,3*4,1+2*2*0,55*0,3</t>
  </si>
  <si>
    <t>1,353*0,15 "Přepočtené koeficientem množství</t>
  </si>
  <si>
    <t>759454369</t>
  </si>
  <si>
    <t>4*(0,5*1*1+2*1*1+2,5*1*1)</t>
  </si>
  <si>
    <t>Poznámka k položce:_x000d_
Poznámka k položce: dřík čel</t>
  </si>
  <si>
    <t>2*(0,4*2,77*4-0,4*1,5)</t>
  </si>
  <si>
    <t>2*(2*2,77*4-2*1,5+0,3*2,4+0,3*3,2)</t>
  </si>
  <si>
    <t>7,664*0,15 "Přepočtené koeficientem množství</t>
  </si>
  <si>
    <t>2*2,6*4,5</t>
  </si>
  <si>
    <t>2,6*11,7</t>
  </si>
  <si>
    <t>2*3,3*2,9</t>
  </si>
  <si>
    <t>Poznámka k položce:_x000d_
Poznámka k položce: podlití sloupků zábradlí</t>
  </si>
  <si>
    <t>(3+3)*0,25*0,25</t>
  </si>
  <si>
    <t>458501112</t>
  </si>
  <si>
    <t>Výplňové klíny za opěrou z kameniva drceného hutněného po vrstvách</t>
  </si>
  <si>
    <t>-230531346</t>
  </si>
  <si>
    <t>7,3*4,65*13,1-2,2*13,1</t>
  </si>
  <si>
    <t>4*0,5*4,5*0,6</t>
  </si>
  <si>
    <t>4*1,2*1,5*2,5</t>
  </si>
  <si>
    <t>0,5*0,5*2,5</t>
  </si>
  <si>
    <t>465513256</t>
  </si>
  <si>
    <t>Dlažba svahu u opěr z upraveného lomového žulového kamene tl 250 mm do lože C 25/30 pl do 10 m2</t>
  </si>
  <si>
    <t>-1213429135</t>
  </si>
  <si>
    <t>-1171668099</t>
  </si>
  <si>
    <t>1804919013</t>
  </si>
  <si>
    <t>3,9*1,517 'Přepočtené koeficientem množství</t>
  </si>
  <si>
    <t>(0,1+0,3+0,55+0,05)*2*4,1+4*0,3*0,55</t>
  </si>
  <si>
    <t>2*1,75*1,25</t>
  </si>
  <si>
    <t>13,235*1,05 "Přepočtené koeficientem množství</t>
  </si>
  <si>
    <t>Poznámka k položce:_x000d_
Poznámka k položce: zatěsnění trouby na nátoku a výtoku trvale pružným tmelem</t>
  </si>
  <si>
    <t>Ostatní konstrukce a práce-bourání</t>
  </si>
  <si>
    <t>1337155448</t>
  </si>
  <si>
    <t>-1820673015</t>
  </si>
  <si>
    <t>561549924</t>
  </si>
  <si>
    <t xml:space="preserve">"včetně prořezu 3%"    0,279*1,03</t>
  </si>
  <si>
    <t>919521019</t>
  </si>
  <si>
    <t>Zřízení propustků z trub betonových DN 1000</t>
  </si>
  <si>
    <t>-1886078896</t>
  </si>
  <si>
    <t>Poznámka k položce:_x000d_
hmotnost 1,811 t/kus</t>
  </si>
  <si>
    <t>Poznámka k položce:_x000d_
Poznámka k položce: ochrana trouby</t>
  </si>
  <si>
    <t>4*13,1</t>
  </si>
  <si>
    <t>120</t>
  </si>
  <si>
    <t>1576420344</t>
  </si>
  <si>
    <t>961021112</t>
  </si>
  <si>
    <t>Bourání mostních základů z kamene</t>
  </si>
  <si>
    <t>1873849974</t>
  </si>
  <si>
    <t>2,8*2,215*14,85-1,2*1,2*14,85</t>
  </si>
  <si>
    <t>977131110</t>
  </si>
  <si>
    <t>Vrty příklepovými vrtáky D do 16 mm do cihelného zdiva nebo prostého betonu</t>
  </si>
  <si>
    <t>1875684247</t>
  </si>
  <si>
    <t xml:space="preserve">"pro kotvení zábradlí"    24*0,2</t>
  </si>
  <si>
    <t>128</t>
  </si>
  <si>
    <t>Poznámka k položce:_x000d_
Poznámka k položce: předpoklad skládka Mšeno (6km)</t>
  </si>
  <si>
    <t xml:space="preserve">"kámen"    176,083</t>
  </si>
  <si>
    <t>Poznámka k položce:_x000d_
Poznámka k položce: předpoklad skládka Mšeno (12km)</t>
  </si>
  <si>
    <t>176,083</t>
  </si>
  <si>
    <t>176,083*11 'Přepočtené koeficientem množství</t>
  </si>
  <si>
    <t>1063918804</t>
  </si>
  <si>
    <t>-560561077</t>
  </si>
  <si>
    <t>Poznámka k položce:_x000d_
Poznámka k položce: provedení 1 vrstvy nátěru</t>
  </si>
  <si>
    <t>"trouba" 4,1*13,1</t>
  </si>
  <si>
    <t>"základová deska+čela" 2*0,8*11,7+2*2*1,5*2,5+2*(3,3+0,7+1,6)*4</t>
  </si>
  <si>
    <t>132,23*1,05 "Přepočtené koeficientem množství</t>
  </si>
  <si>
    <t>140</t>
  </si>
  <si>
    <t>142</t>
  </si>
  <si>
    <t>Poznámka k položce:_x000d_
Poznámka k položce: provedení 2 vrstev nátěru</t>
  </si>
  <si>
    <t>132,23*2,05 "Přepočtené koeficientem množství</t>
  </si>
  <si>
    <t>132,229385405531*0,0014 "Přepočtené koeficientem množství</t>
  </si>
  <si>
    <t>20-01-4/02 - Oprava propustku v km 4,236 _ Železniční svršek</t>
  </si>
  <si>
    <t xml:space="preserve">HSV -  Práce a dodávky HSV</t>
  </si>
  <si>
    <t xml:space="preserve"> Práce a dodávky HSV</t>
  </si>
  <si>
    <t>-1508151054</t>
  </si>
  <si>
    <t>-734026634</t>
  </si>
  <si>
    <t>1264762607</t>
  </si>
  <si>
    <t>-933850562</t>
  </si>
  <si>
    <t>1,9*13,5 "1,9m2 plocha stáv.kol.lože v řezu</t>
  </si>
  <si>
    <t>1744704522</t>
  </si>
  <si>
    <t>-709796220</t>
  </si>
  <si>
    <t>2,45*13,5 "2,45m2-plocha kol.lože v novém stavu</t>
  </si>
  <si>
    <t>426192660</t>
  </si>
  <si>
    <t>1013222939</t>
  </si>
  <si>
    <t>-2029368060</t>
  </si>
  <si>
    <t>15*0,093 'Přepočtené koeficientem množství</t>
  </si>
  <si>
    <t>-1052921242</t>
  </si>
  <si>
    <t>1258725568</t>
  </si>
  <si>
    <t xml:space="preserve">Poznámka k položce:_x000d_
včetně podbití, ASP bude pro zbytek výměry nad nutné podbití v okolí propustku k dispozici ST - cena stanovena včetně PUŠLu.                 ASP kalkulována u propustku km 2,208</t>
  </si>
  <si>
    <t>610756084</t>
  </si>
  <si>
    <t>648968429</t>
  </si>
  <si>
    <t>548121113.1</t>
  </si>
  <si>
    <t>Sériový svar kolejnic termitem, plný předehřev, standardní spára, tvar S 49</t>
  </si>
  <si>
    <t>-1734823798</t>
  </si>
  <si>
    <t>988029989</t>
  </si>
  <si>
    <t>-646196</t>
  </si>
  <si>
    <t>1232972872</t>
  </si>
  <si>
    <t>1904429884</t>
  </si>
  <si>
    <t xml:space="preserve">"kolejové lože"     46,375</t>
  </si>
  <si>
    <t xml:space="preserve">"pryžové podložky pod kol."    50*2*0,00018</t>
  </si>
  <si>
    <t>-1919735016</t>
  </si>
  <si>
    <t>-1897408449</t>
  </si>
  <si>
    <t>46,393*5 'Přepočtené koeficientem množství</t>
  </si>
  <si>
    <t>-1598586412</t>
  </si>
  <si>
    <t>-850490892</t>
  </si>
  <si>
    <t>-327939558</t>
  </si>
  <si>
    <t>20-01-4/03 - Oprava propustku v km 4,236 _ VRN</t>
  </si>
  <si>
    <t>1728700390</t>
  </si>
  <si>
    <t>-946427286</t>
  </si>
  <si>
    <t>-2021967148</t>
  </si>
  <si>
    <t>-1811387019</t>
  </si>
  <si>
    <t>-1682905122</t>
  </si>
  <si>
    <t>CS ÚRS 2016 01</t>
  </si>
  <si>
    <t>1890554232</t>
  </si>
  <si>
    <t>-1514517776</t>
  </si>
  <si>
    <t>Poznámka k položce:_x000d_
přepravy které nejsou zakalkulovány v rozpočtu</t>
  </si>
  <si>
    <t>-657258734</t>
  </si>
  <si>
    <t>1681741764</t>
  </si>
  <si>
    <t>20-01-4/04 - Oprava propustku v km 4,236 _ DSPS</t>
  </si>
  <si>
    <t xml:space="preserve">Poznámka k položce:_x000d_
DSPS 2x -  dle přílohy - postup zhotovitele při zpracování DSPS, vč. digitální podoby</t>
  </si>
  <si>
    <t>20-01-5 - Oprava propustku v km 9,282 na trati Skalsko-Ml. Boleslav _ Propustek, Železniční svršek, VRN a DSPS</t>
  </si>
  <si>
    <t>20-01-5/01 - Oprava propustku v km 9,282 _ Propustek</t>
  </si>
  <si>
    <t>Na Průhonech</t>
  </si>
  <si>
    <t>3,5*14</t>
  </si>
  <si>
    <t>4*14</t>
  </si>
  <si>
    <t>105*0,5 "Přepočtené koeficientem množství</t>
  </si>
  <si>
    <t>105*0,1 "Přepočtené koeficientem množství</t>
  </si>
  <si>
    <t>2*1*2,5</t>
  </si>
  <si>
    <t>2*1</t>
  </si>
  <si>
    <t>5*0,2+2</t>
  </si>
  <si>
    <t>-1983378323</t>
  </si>
  <si>
    <t>(4*6+4,5*6)*1,1*0,15</t>
  </si>
  <si>
    <t>122201101</t>
  </si>
  <si>
    <t>Odkopávky a prokopávky nezapažené v hornině tř. 3 objem do 100 m3</t>
  </si>
  <si>
    <t>Poznámka k položce:_x000d_
Poznámka k položce: zemní práce příkopu</t>
  </si>
  <si>
    <t>2*1,5*0,8*5</t>
  </si>
  <si>
    <t>122201109</t>
  </si>
  <si>
    <t>Příplatek za lepivost u odkopávek v hornině tř. 1 až 3</t>
  </si>
  <si>
    <t>12/2</t>
  </si>
  <si>
    <t>4*0,3*0,3*3</t>
  </si>
  <si>
    <t>1027015920</t>
  </si>
  <si>
    <t>1,08*1,9 "Přepočtené koeficientem množství</t>
  </si>
  <si>
    <t>Poznámka k položce:_x000d_
Poznámka k položce: předpoklad skládka MB - Podlázky (10km)</t>
  </si>
  <si>
    <t>12+27,414+1,08</t>
  </si>
  <si>
    <t>"čištění příkopů" 0,3*30</t>
  </si>
  <si>
    <t>5,16*1,65*7,3-1,55*7,5</t>
  </si>
  <si>
    <t>50,5272*1,8 "Přepočtené koeficientem množství</t>
  </si>
  <si>
    <t>6*16</t>
  </si>
  <si>
    <t>67,32*0,025 "Přepočtené koeficientem množství</t>
  </si>
  <si>
    <t>3,2*9</t>
  </si>
  <si>
    <t>9,7+10,9</t>
  </si>
  <si>
    <t>0,3*(0,9+0,9+0,9+3)*1,2</t>
  </si>
  <si>
    <t>182101101</t>
  </si>
  <si>
    <t>Svahování v zářezech v hornině tř. 1 až 4</t>
  </si>
  <si>
    <t>Poznámka k položce:_x000d_
Poznámka k položce: příkopy</t>
  </si>
  <si>
    <t>2*15</t>
  </si>
  <si>
    <t>1,2*8</t>
  </si>
  <si>
    <t>2*8*1,5</t>
  </si>
  <si>
    <t>Poznámka k položce:_x000d_
Poznámka k položce: rozprostření v místě</t>
  </si>
  <si>
    <t>8,415/0,15</t>
  </si>
  <si>
    <t>271532211</t>
  </si>
  <si>
    <t>Podsyp pod základové konstrukce se zhutněním z hrubého kameniva frakce 32 až 63 mm</t>
  </si>
  <si>
    <t>3,4*0,2*8,2</t>
  </si>
  <si>
    <t>273321118</t>
  </si>
  <si>
    <t>Základové desky mostních konstrukcí ze ŽB C 30/37</t>
  </si>
  <si>
    <t>0,3*1,74*9</t>
  </si>
  <si>
    <t>2*0,3*9+2*1,75*0,3</t>
  </si>
  <si>
    <t>4,69750744390859*0,14 "Přepočtené koeficientem množství</t>
  </si>
  <si>
    <t>2*0,4*0,6*1,8</t>
  </si>
  <si>
    <t>"zelílení na vtoku a výtoku" 4*0,4*0,5*1,8</t>
  </si>
  <si>
    <t>274311127</t>
  </si>
  <si>
    <t>Základové pasy, prahy, věnce a ostruhy z betonu prostého C 25/30</t>
  </si>
  <si>
    <t>0,3*0,8*(0,9+0,9+0,9+3)*1,2</t>
  </si>
  <si>
    <t>(2*(0,9+0,9+0,9+3)+8*0,3)*0,3</t>
  </si>
  <si>
    <t>274361411</t>
  </si>
  <si>
    <t>Výztuž základových pasů, prahů, věnců a ostruh ze svařovaných sítí do 3,5 kg/m2</t>
  </si>
  <si>
    <t>Poznámka k položce:_x000d_
Poznámka k položce: zesílení na vtoku a výtoku</t>
  </si>
  <si>
    <t>3,946*0,1</t>
  </si>
  <si>
    <t>Poznámka k položce:_x000d_
Poznámka k položce: podkladní beton desky</t>
  </si>
  <si>
    <t>2*8,2</t>
  </si>
  <si>
    <t>0,5*0,5*(1+1+1+2)</t>
  </si>
  <si>
    <t>Poznámka k položce:_x000d_
Poznámka k položce: kamenné opevnění, včetně olemování betonem</t>
  </si>
  <si>
    <t>3,7*3-1,4*1</t>
  </si>
  <si>
    <t>4,1*3-1,4*1</t>
  </si>
  <si>
    <t>20,6*1,1 "Přepočtené koeficientem množství</t>
  </si>
  <si>
    <t>2*3,25</t>
  </si>
  <si>
    <t>Poznámka k položce:_x000d_
Poznámka k položce: čela trub</t>
  </si>
  <si>
    <t>592224135.R</t>
  </si>
  <si>
    <t>-1732382163</t>
  </si>
  <si>
    <t>Poznámka k položce:_x000d_
hmotnost 1,343 t/kus</t>
  </si>
  <si>
    <t>592224155.R</t>
  </si>
  <si>
    <t>železobetonová trouba patková šikmá výtoková DN 800</t>
  </si>
  <si>
    <t>-1337684560</t>
  </si>
  <si>
    <t>Poznámka k položce:_x000d_
hmotnost 1,64 t/kus</t>
  </si>
  <si>
    <t>592224556.R</t>
  </si>
  <si>
    <t>železobetonová trouba patková šikmá vtoková DN 800</t>
  </si>
  <si>
    <t>-80241642</t>
  </si>
  <si>
    <t>Poznámka k položce:_x000d_
hmotnost 1,519 t/kus</t>
  </si>
  <si>
    <t>3*9</t>
  </si>
  <si>
    <t>2*3,5*0,6+2*2,5*0,6</t>
  </si>
  <si>
    <t>3*10</t>
  </si>
  <si>
    <t>529089271</t>
  </si>
  <si>
    <t>1,2*0,3*4,5</t>
  </si>
  <si>
    <t>2*0,825*0,8*4,5+2,25*0,5*4,5</t>
  </si>
  <si>
    <t>2*0,5*2*0,8</t>
  </si>
  <si>
    <t>"rozebrání dlažeb, pol.4" 2,4</t>
  </si>
  <si>
    <t>"bourání kamenných konstrukcí, pol. 15" 34,135</t>
  </si>
  <si>
    <t>36,535*9</t>
  </si>
  <si>
    <t>36,535</t>
  </si>
  <si>
    <t>114</t>
  </si>
  <si>
    <t>2078036304</t>
  </si>
  <si>
    <t>37,4*2,05 "Přepočtené koeficientem množství</t>
  </si>
  <si>
    <t>37,39982616779*0,0014 "Přepočtené koeficientem množství</t>
  </si>
  <si>
    <t>124</t>
  </si>
  <si>
    <t>20-01-5/02 - Oprava propustku v km 9,282 _ Železniční svršek</t>
  </si>
  <si>
    <t>Na Průhoně</t>
  </si>
  <si>
    <t xml:space="preserve">    5 - Komunikace</t>
  </si>
  <si>
    <t xml:space="preserve">    9 -  Ostatní konstrukce a práce-bourání</t>
  </si>
  <si>
    <t>Komunikace</t>
  </si>
  <si>
    <t>549820011</t>
  </si>
  <si>
    <t>Odstranění kolejnicových stykových propojek</t>
  </si>
  <si>
    <t>Poznámka k položce:_x000d_
Poznámka k položce: demontáž kolejnicového styku</t>
  </si>
  <si>
    <t>1,8*16,5 "1,8m2 plocha stáv.kol.lože v řezu</t>
  </si>
  <si>
    <t>-1625599577</t>
  </si>
  <si>
    <t>2064590791</t>
  </si>
  <si>
    <t>Poznámka k položce:_x000d_
Poznámka k položce: včetně případného doštěrkování (5m3)</t>
  </si>
  <si>
    <t>2,2*16,5 "2,2m2-plocha kol.lože v novém stavu</t>
  </si>
  <si>
    <t>-1786672954</t>
  </si>
  <si>
    <t>-347474971</t>
  </si>
  <si>
    <t>686179398</t>
  </si>
  <si>
    <t>1872437914</t>
  </si>
  <si>
    <t>543191111</t>
  </si>
  <si>
    <t>1145581824</t>
  </si>
  <si>
    <t>545631008</t>
  </si>
  <si>
    <t>1422392643</t>
  </si>
  <si>
    <t>-308997512</t>
  </si>
  <si>
    <t xml:space="preserve"> Ostatní konstrukce a práce-bourání</t>
  </si>
  <si>
    <t>574865710</t>
  </si>
  <si>
    <t xml:space="preserve">"kolejové lože"    53,698</t>
  </si>
  <si>
    <t xml:space="preserve">"pryžové podložky pod kol."    28*2*0,00018</t>
  </si>
  <si>
    <t>53,708*9 "Přepočtené koeficientem množství</t>
  </si>
  <si>
    <t>2056647395</t>
  </si>
  <si>
    <t>Poznámka k položce:_x000d_
Poznámka k položce: předpoklad skládka MB - Podlázky</t>
  </si>
  <si>
    <t>998242011</t>
  </si>
  <si>
    <t>Přesun hmot pro železniční svršek drah kolejových o sklonu 0,8 %</t>
  </si>
  <si>
    <t>-1721867687</t>
  </si>
  <si>
    <t>20-01-5/03 - Oprava propustku v km 9,282 _ VRN</t>
  </si>
  <si>
    <t>-252776662</t>
  </si>
  <si>
    <t>039203000</t>
  </si>
  <si>
    <t>Úprava terénu po zrušení zařízení staveniště</t>
  </si>
  <si>
    <t>300263717</t>
  </si>
  <si>
    <t>Poznámka k položce:_x000d_
Poznámka k položce: zkoušky na pláni</t>
  </si>
  <si>
    <t>-673330988</t>
  </si>
  <si>
    <t>-1167044472</t>
  </si>
  <si>
    <t>869653018</t>
  </si>
  <si>
    <t>20-01-3/04 - Oprava propustku v km 9,282 _ DSPS</t>
  </si>
  <si>
    <t>20-01-6 - Oprava propustku v km 12,664 na trati Skalsko-Ml. Boleslav_ Propustek, Železniční svršek,VRN a DSPS</t>
  </si>
  <si>
    <t>20-01-6/01 - Oprava propustku v km 12,664 _ Propustek</t>
  </si>
  <si>
    <t>Čejetičky</t>
  </si>
  <si>
    <t>3*14</t>
  </si>
  <si>
    <t>84*0,5 "Přepočtené koeficientem množství</t>
  </si>
  <si>
    <t>84*0,1 "Přepočtené koeficientem množství</t>
  </si>
  <si>
    <t>2*1*2</t>
  </si>
  <si>
    <t>113205112x</t>
  </si>
  <si>
    <t>Vytrhání ocelových svodnic kotvených do betonu</t>
  </si>
  <si>
    <t>Poznámka k položce:_x000d_
Poznámka k položce: vytržení ocelové trouby propustku vč. likvidace</t>
  </si>
  <si>
    <t>4*0,2+2</t>
  </si>
  <si>
    <t>138036087</t>
  </si>
  <si>
    <t>(2,5*14+3*6)*1,1*0,15</t>
  </si>
  <si>
    <t>5,2*2*8-14,46</t>
  </si>
  <si>
    <t>0,4*0,5*1,75</t>
  </si>
  <si>
    <t>51,26*0,2</t>
  </si>
  <si>
    <t>0,3*0,8*(1,75+6,2+1,78+1,1)*1,1</t>
  </si>
  <si>
    <t>82,2039665948678*0,5 "Přepočtené koeficientem množství</t>
  </si>
  <si>
    <t>275808502</t>
  </si>
  <si>
    <t>82,201+1,08</t>
  </si>
  <si>
    <t>"čištění příkopů" 0,3*28</t>
  </si>
  <si>
    <t>5,35*1,75*7,0-1,55*7</t>
  </si>
  <si>
    <t>54,6875*1,8 "Přepočtené koeficientem množství</t>
  </si>
  <si>
    <t>6*22</t>
  </si>
  <si>
    <t>69,96*0,025 "Přepočtené koeficientem množství</t>
  </si>
  <si>
    <t>2*10</t>
  </si>
  <si>
    <t>5*2,2</t>
  </si>
  <si>
    <t>8,745/0,15</t>
  </si>
  <si>
    <t>3,25*0,25*6,2</t>
  </si>
  <si>
    <t>0,3*1,74*7,2</t>
  </si>
  <si>
    <t>2*0,3*7,2+2*1,75*0,3</t>
  </si>
  <si>
    <t>3,75800595512687*0,14 "Přepočtené koeficientem množství</t>
  </si>
  <si>
    <t>0,4*0,6*1,8</t>
  </si>
  <si>
    <t>"základ čela" 1,3*0,4*4</t>
  </si>
  <si>
    <t>"zelílení na vtoku a výtoku" 2*0,4*0,5*1,8</t>
  </si>
  <si>
    <t>0,72*0,1</t>
  </si>
  <si>
    <t>(2*(1,75+6,2+1,78+1,1)+8*0,3)*0,3</t>
  </si>
  <si>
    <t>Poznámka k položce:_x000d_
Poznámka k položce: dřík a římsa čela</t>
  </si>
  <si>
    <t>0,3*1,855*4-1,05*0,3</t>
  </si>
  <si>
    <t>0,45*0,3*4</t>
  </si>
  <si>
    <t>(1,9+0,1+0,3+0,3+1,9)*4+2*1,9*0,3+2*0,45*0,3</t>
  </si>
  <si>
    <t>2,451*0,15</t>
  </si>
  <si>
    <t>2*6,2+2*4,2</t>
  </si>
  <si>
    <t>0,5*0,6*(1,2+1,5+1,5)</t>
  </si>
  <si>
    <t>4,2*6,2+2*1,8*3,6</t>
  </si>
  <si>
    <t>3*3-1,4*1</t>
  </si>
  <si>
    <t>46,6*1,1 "Přepočtené koeficientem množství</t>
  </si>
  <si>
    <t>1*3,25+1*2,5</t>
  </si>
  <si>
    <t>(0,15+0,3+0,45+0,1)*4+2*0,3*0,45+0,75*4</t>
  </si>
  <si>
    <t>0,6</t>
  </si>
  <si>
    <t>7,87*1,05 "Přepočtené koeficientem množství</t>
  </si>
  <si>
    <t>592224145.R</t>
  </si>
  <si>
    <t>železobetonová trouba patková vtoková DN 800</t>
  </si>
  <si>
    <t>-503320697</t>
  </si>
  <si>
    <t>Poznámka k položce:_x000d_
hmotnost 1,250 t/kus</t>
  </si>
  <si>
    <t>956263103</t>
  </si>
  <si>
    <t>-1661547582</t>
  </si>
  <si>
    <t>3*7</t>
  </si>
  <si>
    <t>4*5*0,6</t>
  </si>
  <si>
    <t>2*5+10+8</t>
  </si>
  <si>
    <t>-392418878</t>
  </si>
  <si>
    <t>633760005</t>
  </si>
  <si>
    <t>0,9*0,5*6</t>
  </si>
  <si>
    <t>2*0,6*1,3*6</t>
  </si>
  <si>
    <t>2*0,5*2*1,2</t>
  </si>
  <si>
    <t>43,18*9 "Přepočtené koeficientem množství</t>
  </si>
  <si>
    <t>-332857965</t>
  </si>
  <si>
    <t>1889964378</t>
  </si>
  <si>
    <t>126</t>
  </si>
  <si>
    <t>30,8*2,05 "Přepočtené koeficientem množství</t>
  </si>
  <si>
    <t>30,7998568440624*0,0014 "Přepočtené koeficientem množství</t>
  </si>
  <si>
    <t>-977841749</t>
  </si>
  <si>
    <t>20-01-6/02 - Oprava propustku v km 12,664 _ Železniční svršek</t>
  </si>
  <si>
    <t>1,8*23,8 "1,8m2 plocha stáv.kol.lože v řezu</t>
  </si>
  <si>
    <t>1278955337</t>
  </si>
  <si>
    <t>1958971736</t>
  </si>
  <si>
    <t>142992132</t>
  </si>
  <si>
    <t>2,1*23,8 "2,1m2-plocha kol.lože v novém stavu</t>
  </si>
  <si>
    <t>-195391231</t>
  </si>
  <si>
    <t>1997454158</t>
  </si>
  <si>
    <t>-1722609963</t>
  </si>
  <si>
    <t>-1400989024</t>
  </si>
  <si>
    <t>543191111.1</t>
  </si>
  <si>
    <t>582085280</t>
  </si>
  <si>
    <t>-1339473400</t>
  </si>
  <si>
    <t>-359418093</t>
  </si>
  <si>
    <t>2051271682</t>
  </si>
  <si>
    <t>77,848*9 "Přepočtené koeficientem množství</t>
  </si>
  <si>
    <t>-577586471</t>
  </si>
  <si>
    <t xml:space="preserve">"pryžové podložky pod kol."    80*2*0,00018</t>
  </si>
  <si>
    <t>-1538095766</t>
  </si>
  <si>
    <t>20-01-6/03 - Oprava propustku v km 12,664 _ VRN</t>
  </si>
  <si>
    <t>-204854943</t>
  </si>
  <si>
    <t>-338568528</t>
  </si>
  <si>
    <t>228881361</t>
  </si>
  <si>
    <t>-1507877190</t>
  </si>
  <si>
    <t>1884777314</t>
  </si>
  <si>
    <t>568474035</t>
  </si>
  <si>
    <t>-906607180</t>
  </si>
  <si>
    <t>1083343535</t>
  </si>
  <si>
    <t>-1401373671</t>
  </si>
  <si>
    <t>-878003104</t>
  </si>
  <si>
    <t>20-01-3/04 - Oprava propustku v km 12,664 _ DSPS</t>
  </si>
  <si>
    <t>1141382211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</si>
</sst>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6E7D5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5" borderId="22" xfId="0" applyFont="1" applyFill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7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3" t="s">
        <v>28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38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46</v>
      </c>
      <c r="E29" s="47"/>
      <c r="F29" s="31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57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57</v>
      </c>
      <c r="AI60" s="42"/>
      <c r="AJ60" s="42"/>
      <c r="AK60" s="42"/>
      <c r="AL60" s="42"/>
      <c r="AM60" s="64" t="s">
        <v>58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59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57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57</v>
      </c>
      <c r="AI75" s="42"/>
      <c r="AJ75" s="42"/>
      <c r="AK75" s="42"/>
      <c r="AL75" s="42"/>
      <c r="AM75" s="64" t="s">
        <v>58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20-01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mostních objektů v km 2,208, 9,094, 9,910 a 4,236, 9,298, 12,664 na trati Mšeno - Skalsko - Mladá Boleslav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23</v>
      </c>
      <c r="AJ87" s="40"/>
      <c r="AK87" s="40"/>
      <c r="AL87" s="40"/>
      <c r="AM87" s="79" t="str">
        <f>IF(AN8= "","",AN8)</f>
        <v>20. 1. 2020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37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62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35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39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63</v>
      </c>
      <c r="D92" s="94"/>
      <c r="E92" s="94"/>
      <c r="F92" s="94"/>
      <c r="G92" s="94"/>
      <c r="H92" s="95"/>
      <c r="I92" s="96" t="s">
        <v>64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65</v>
      </c>
      <c r="AH92" s="94"/>
      <c r="AI92" s="94"/>
      <c r="AJ92" s="94"/>
      <c r="AK92" s="94"/>
      <c r="AL92" s="94"/>
      <c r="AM92" s="94"/>
      <c r="AN92" s="96" t="s">
        <v>66</v>
      </c>
      <c r="AO92" s="94"/>
      <c r="AP92" s="98"/>
      <c r="AQ92" s="99" t="s">
        <v>67</v>
      </c>
      <c r="AR92" s="44"/>
      <c r="AS92" s="100" t="s">
        <v>68</v>
      </c>
      <c r="AT92" s="101" t="s">
        <v>69</v>
      </c>
      <c r="AU92" s="101" t="s">
        <v>70</v>
      </c>
      <c r="AV92" s="101" t="s">
        <v>71</v>
      </c>
      <c r="AW92" s="101" t="s">
        <v>72</v>
      </c>
      <c r="AX92" s="101" t="s">
        <v>73</v>
      </c>
      <c r="AY92" s="101" t="s">
        <v>74</v>
      </c>
      <c r="AZ92" s="101" t="s">
        <v>75</v>
      </c>
      <c r="BA92" s="101" t="s">
        <v>76</v>
      </c>
      <c r="BB92" s="101" t="s">
        <v>77</v>
      </c>
      <c r="BC92" s="101" t="s">
        <v>78</v>
      </c>
      <c r="BD92" s="102" t="s">
        <v>79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ROUND(AG95+AG100+AG105+AG110+AG115+AG120,2)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ROUND(AS95+AS100+AS105+AS110+AS115+AS120,2)</f>
        <v>0</v>
      </c>
      <c r="AT94" s="114">
        <f>ROUND(SUM(AV94:AW94),2)</f>
        <v>0</v>
      </c>
      <c r="AU94" s="115">
        <f>ROUND(AU95+AU100+AU105+AU110+AU115+AU120,5)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ROUND(AZ95+AZ100+AZ105+AZ110+AZ115+AZ120,2)</f>
        <v>0</v>
      </c>
      <c r="BA94" s="114">
        <f>ROUND(BA95+BA100+BA105+BA110+BA115+BA120,2)</f>
        <v>0</v>
      </c>
      <c r="BB94" s="114">
        <f>ROUND(BB95+BB100+BB105+BB110+BB115+BB120,2)</f>
        <v>0</v>
      </c>
      <c r="BC94" s="114">
        <f>ROUND(BC95+BC100+BC105+BC110+BC115+BC120,2)</f>
        <v>0</v>
      </c>
      <c r="BD94" s="116">
        <f>ROUND(BD95+BD100+BD105+BD110+BD115+BD120,2)</f>
        <v>0</v>
      </c>
      <c r="BE94" s="6"/>
      <c r="BS94" s="117" t="s">
        <v>81</v>
      </c>
      <c r="BT94" s="117" t="s">
        <v>82</v>
      </c>
      <c r="BU94" s="118" t="s">
        <v>83</v>
      </c>
      <c r="BV94" s="117" t="s">
        <v>84</v>
      </c>
      <c r="BW94" s="117" t="s">
        <v>5</v>
      </c>
      <c r="BX94" s="117" t="s">
        <v>85</v>
      </c>
      <c r="CL94" s="117" t="s">
        <v>19</v>
      </c>
    </row>
    <row r="95" s="7" customFormat="1" ht="37.5" customHeight="1">
      <c r="A95" s="7"/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88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81</v>
      </c>
      <c r="BT95" s="131" t="s">
        <v>89</v>
      </c>
      <c r="BU95" s="131" t="s">
        <v>83</v>
      </c>
      <c r="BV95" s="131" t="s">
        <v>84</v>
      </c>
      <c r="BW95" s="131" t="s">
        <v>90</v>
      </c>
      <c r="BX95" s="131" t="s">
        <v>5</v>
      </c>
      <c r="CL95" s="131" t="s">
        <v>19</v>
      </c>
      <c r="CM95" s="131" t="s">
        <v>91</v>
      </c>
    </row>
    <row r="96" s="4" customFormat="1" ht="23.25" customHeight="1">
      <c r="A96" s="132" t="s">
        <v>92</v>
      </c>
      <c r="B96" s="70"/>
      <c r="C96" s="133"/>
      <c r="D96" s="133"/>
      <c r="E96" s="134" t="s">
        <v>93</v>
      </c>
      <c r="F96" s="134"/>
      <c r="G96" s="134"/>
      <c r="H96" s="134"/>
      <c r="I96" s="134"/>
      <c r="J96" s="133"/>
      <c r="K96" s="134" t="s">
        <v>94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'20-01-1-01 - SO 01 Oprava...'!J32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95</v>
      </c>
      <c r="AR96" s="72"/>
      <c r="AS96" s="137">
        <v>0</v>
      </c>
      <c r="AT96" s="138">
        <f>ROUND(SUM(AV96:AW96),2)</f>
        <v>0</v>
      </c>
      <c r="AU96" s="139">
        <f>'20-01-1-01 - SO 01 Oprava...'!P133</f>
        <v>0</v>
      </c>
      <c r="AV96" s="138">
        <f>'20-01-1-01 - SO 01 Oprava...'!J35</f>
        <v>0</v>
      </c>
      <c r="AW96" s="138">
        <f>'20-01-1-01 - SO 01 Oprava...'!J36</f>
        <v>0</v>
      </c>
      <c r="AX96" s="138">
        <f>'20-01-1-01 - SO 01 Oprava...'!J37</f>
        <v>0</v>
      </c>
      <c r="AY96" s="138">
        <f>'20-01-1-01 - SO 01 Oprava...'!J38</f>
        <v>0</v>
      </c>
      <c r="AZ96" s="138">
        <f>'20-01-1-01 - SO 01 Oprava...'!F35</f>
        <v>0</v>
      </c>
      <c r="BA96" s="138">
        <f>'20-01-1-01 - SO 01 Oprava...'!F36</f>
        <v>0</v>
      </c>
      <c r="BB96" s="138">
        <f>'20-01-1-01 - SO 01 Oprava...'!F37</f>
        <v>0</v>
      </c>
      <c r="BC96" s="138">
        <f>'20-01-1-01 - SO 01 Oprava...'!F38</f>
        <v>0</v>
      </c>
      <c r="BD96" s="140">
        <f>'20-01-1-01 - SO 01 Oprava...'!F39</f>
        <v>0</v>
      </c>
      <c r="BE96" s="4"/>
      <c r="BT96" s="141" t="s">
        <v>91</v>
      </c>
      <c r="BV96" s="141" t="s">
        <v>84</v>
      </c>
      <c r="BW96" s="141" t="s">
        <v>96</v>
      </c>
      <c r="BX96" s="141" t="s">
        <v>90</v>
      </c>
      <c r="CL96" s="141" t="s">
        <v>97</v>
      </c>
    </row>
    <row r="97" s="4" customFormat="1" ht="23.25" customHeight="1">
      <c r="A97" s="132" t="s">
        <v>92</v>
      </c>
      <c r="B97" s="70"/>
      <c r="C97" s="133"/>
      <c r="D97" s="133"/>
      <c r="E97" s="134" t="s">
        <v>98</v>
      </c>
      <c r="F97" s="134"/>
      <c r="G97" s="134"/>
      <c r="H97" s="134"/>
      <c r="I97" s="134"/>
      <c r="J97" s="133"/>
      <c r="K97" s="134" t="s">
        <v>99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'20-01-1-02 - SO 02 Oprava...'!J32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95</v>
      </c>
      <c r="AR97" s="72"/>
      <c r="AS97" s="137">
        <v>0</v>
      </c>
      <c r="AT97" s="138">
        <f>ROUND(SUM(AV97:AW97),2)</f>
        <v>0</v>
      </c>
      <c r="AU97" s="139">
        <f>'20-01-1-02 - SO 02 Oprava...'!P124</f>
        <v>0</v>
      </c>
      <c r="AV97" s="138">
        <f>'20-01-1-02 - SO 02 Oprava...'!J35</f>
        <v>0</v>
      </c>
      <c r="AW97" s="138">
        <f>'20-01-1-02 - SO 02 Oprava...'!J36</f>
        <v>0</v>
      </c>
      <c r="AX97" s="138">
        <f>'20-01-1-02 - SO 02 Oprava...'!J37</f>
        <v>0</v>
      </c>
      <c r="AY97" s="138">
        <f>'20-01-1-02 - SO 02 Oprava...'!J38</f>
        <v>0</v>
      </c>
      <c r="AZ97" s="138">
        <f>'20-01-1-02 - SO 02 Oprava...'!F35</f>
        <v>0</v>
      </c>
      <c r="BA97" s="138">
        <f>'20-01-1-02 - SO 02 Oprava...'!F36</f>
        <v>0</v>
      </c>
      <c r="BB97" s="138">
        <f>'20-01-1-02 - SO 02 Oprava...'!F37</f>
        <v>0</v>
      </c>
      <c r="BC97" s="138">
        <f>'20-01-1-02 - SO 02 Oprava...'!F38</f>
        <v>0</v>
      </c>
      <c r="BD97" s="140">
        <f>'20-01-1-02 - SO 02 Oprava...'!F39</f>
        <v>0</v>
      </c>
      <c r="BE97" s="4"/>
      <c r="BT97" s="141" t="s">
        <v>91</v>
      </c>
      <c r="BV97" s="141" t="s">
        <v>84</v>
      </c>
      <c r="BW97" s="141" t="s">
        <v>100</v>
      </c>
      <c r="BX97" s="141" t="s">
        <v>90</v>
      </c>
      <c r="CL97" s="141" t="s">
        <v>97</v>
      </c>
    </row>
    <row r="98" s="4" customFormat="1" ht="23.25" customHeight="1">
      <c r="A98" s="132" t="s">
        <v>92</v>
      </c>
      <c r="B98" s="70"/>
      <c r="C98" s="133"/>
      <c r="D98" s="133"/>
      <c r="E98" s="134" t="s">
        <v>101</v>
      </c>
      <c r="F98" s="134"/>
      <c r="G98" s="134"/>
      <c r="H98" s="134"/>
      <c r="I98" s="134"/>
      <c r="J98" s="133"/>
      <c r="K98" s="134" t="s">
        <v>102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'20-01-1-03 - Oprava propu...'!J32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95</v>
      </c>
      <c r="AR98" s="72"/>
      <c r="AS98" s="137">
        <v>0</v>
      </c>
      <c r="AT98" s="138">
        <f>ROUND(SUM(AV98:AW98),2)</f>
        <v>0</v>
      </c>
      <c r="AU98" s="139">
        <f>'20-01-1-03 - Oprava propu...'!P126</f>
        <v>0</v>
      </c>
      <c r="AV98" s="138">
        <f>'20-01-1-03 - Oprava propu...'!J35</f>
        <v>0</v>
      </c>
      <c r="AW98" s="138">
        <f>'20-01-1-03 - Oprava propu...'!J36</f>
        <v>0</v>
      </c>
      <c r="AX98" s="138">
        <f>'20-01-1-03 - Oprava propu...'!J37</f>
        <v>0</v>
      </c>
      <c r="AY98" s="138">
        <f>'20-01-1-03 - Oprava propu...'!J38</f>
        <v>0</v>
      </c>
      <c r="AZ98" s="138">
        <f>'20-01-1-03 - Oprava propu...'!F35</f>
        <v>0</v>
      </c>
      <c r="BA98" s="138">
        <f>'20-01-1-03 - Oprava propu...'!F36</f>
        <v>0</v>
      </c>
      <c r="BB98" s="138">
        <f>'20-01-1-03 - Oprava propu...'!F37</f>
        <v>0</v>
      </c>
      <c r="BC98" s="138">
        <f>'20-01-1-03 - Oprava propu...'!F38</f>
        <v>0</v>
      </c>
      <c r="BD98" s="140">
        <f>'20-01-1-03 - Oprava propu...'!F39</f>
        <v>0</v>
      </c>
      <c r="BE98" s="4"/>
      <c r="BT98" s="141" t="s">
        <v>91</v>
      </c>
      <c r="BV98" s="141" t="s">
        <v>84</v>
      </c>
      <c r="BW98" s="141" t="s">
        <v>103</v>
      </c>
      <c r="BX98" s="141" t="s">
        <v>90</v>
      </c>
      <c r="CL98" s="141" t="s">
        <v>19</v>
      </c>
    </row>
    <row r="99" s="4" customFormat="1" ht="23.25" customHeight="1">
      <c r="A99" s="132" t="s">
        <v>92</v>
      </c>
      <c r="B99" s="70"/>
      <c r="C99" s="133"/>
      <c r="D99" s="133"/>
      <c r="E99" s="134" t="s">
        <v>104</v>
      </c>
      <c r="F99" s="134"/>
      <c r="G99" s="134"/>
      <c r="H99" s="134"/>
      <c r="I99" s="134"/>
      <c r="J99" s="133"/>
      <c r="K99" s="134" t="s">
        <v>105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'20-02-2-02 - Oprava propu...'!J32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95</v>
      </c>
      <c r="AR99" s="72"/>
      <c r="AS99" s="137">
        <v>0</v>
      </c>
      <c r="AT99" s="138">
        <f>ROUND(SUM(AV99:AW99),2)</f>
        <v>0</v>
      </c>
      <c r="AU99" s="139">
        <f>'20-02-2-02 - Oprava propu...'!P121</f>
        <v>0</v>
      </c>
      <c r="AV99" s="138">
        <f>'20-02-2-02 - Oprava propu...'!J35</f>
        <v>0</v>
      </c>
      <c r="AW99" s="138">
        <f>'20-02-2-02 - Oprava propu...'!J36</f>
        <v>0</v>
      </c>
      <c r="AX99" s="138">
        <f>'20-02-2-02 - Oprava propu...'!J37</f>
        <v>0</v>
      </c>
      <c r="AY99" s="138">
        <f>'20-02-2-02 - Oprava propu...'!J38</f>
        <v>0</v>
      </c>
      <c r="AZ99" s="138">
        <f>'20-02-2-02 - Oprava propu...'!F35</f>
        <v>0</v>
      </c>
      <c r="BA99" s="138">
        <f>'20-02-2-02 - Oprava propu...'!F36</f>
        <v>0</v>
      </c>
      <c r="BB99" s="138">
        <f>'20-02-2-02 - Oprava propu...'!F37</f>
        <v>0</v>
      </c>
      <c r="BC99" s="138">
        <f>'20-02-2-02 - Oprava propu...'!F38</f>
        <v>0</v>
      </c>
      <c r="BD99" s="140">
        <f>'20-02-2-02 - Oprava propu...'!F39</f>
        <v>0</v>
      </c>
      <c r="BE99" s="4"/>
      <c r="BT99" s="141" t="s">
        <v>91</v>
      </c>
      <c r="BV99" s="141" t="s">
        <v>84</v>
      </c>
      <c r="BW99" s="141" t="s">
        <v>106</v>
      </c>
      <c r="BX99" s="141" t="s">
        <v>90</v>
      </c>
      <c r="CL99" s="141" t="s">
        <v>19</v>
      </c>
    </row>
    <row r="100" s="7" customFormat="1" ht="37.5" customHeight="1">
      <c r="A100" s="7"/>
      <c r="B100" s="119"/>
      <c r="C100" s="120"/>
      <c r="D100" s="121" t="s">
        <v>107</v>
      </c>
      <c r="E100" s="121"/>
      <c r="F100" s="121"/>
      <c r="G100" s="121"/>
      <c r="H100" s="121"/>
      <c r="I100" s="122"/>
      <c r="J100" s="121" t="s">
        <v>108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ROUND(SUM(AG101:AG104),2)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88</v>
      </c>
      <c r="AR100" s="126"/>
      <c r="AS100" s="127">
        <f>ROUND(SUM(AS101:AS104),2)</f>
        <v>0</v>
      </c>
      <c r="AT100" s="128">
        <f>ROUND(SUM(AV100:AW100),2)</f>
        <v>0</v>
      </c>
      <c r="AU100" s="129">
        <f>ROUND(SUM(AU101:AU104),5)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ROUND(SUM(AZ101:AZ104),2)</f>
        <v>0</v>
      </c>
      <c r="BA100" s="128">
        <f>ROUND(SUM(BA101:BA104),2)</f>
        <v>0</v>
      </c>
      <c r="BB100" s="128">
        <f>ROUND(SUM(BB101:BB104),2)</f>
        <v>0</v>
      </c>
      <c r="BC100" s="128">
        <f>ROUND(SUM(BC101:BC104),2)</f>
        <v>0</v>
      </c>
      <c r="BD100" s="130">
        <f>ROUND(SUM(BD101:BD104),2)</f>
        <v>0</v>
      </c>
      <c r="BE100" s="7"/>
      <c r="BS100" s="131" t="s">
        <v>81</v>
      </c>
      <c r="BT100" s="131" t="s">
        <v>89</v>
      </c>
      <c r="BU100" s="131" t="s">
        <v>83</v>
      </c>
      <c r="BV100" s="131" t="s">
        <v>84</v>
      </c>
      <c r="BW100" s="131" t="s">
        <v>109</v>
      </c>
      <c r="BX100" s="131" t="s">
        <v>5</v>
      </c>
      <c r="CL100" s="131" t="s">
        <v>19</v>
      </c>
      <c r="CM100" s="131" t="s">
        <v>91</v>
      </c>
    </row>
    <row r="101" s="4" customFormat="1" ht="23.25" customHeight="1">
      <c r="A101" s="132" t="s">
        <v>92</v>
      </c>
      <c r="B101" s="70"/>
      <c r="C101" s="133"/>
      <c r="D101" s="133"/>
      <c r="E101" s="134" t="s">
        <v>110</v>
      </c>
      <c r="F101" s="134"/>
      <c r="G101" s="134"/>
      <c r="H101" s="134"/>
      <c r="I101" s="134"/>
      <c r="J101" s="133"/>
      <c r="K101" s="134" t="s">
        <v>111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'20-01-2-01 - SO 101 - Opr...'!J32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95</v>
      </c>
      <c r="AR101" s="72"/>
      <c r="AS101" s="137">
        <v>0</v>
      </c>
      <c r="AT101" s="138">
        <f>ROUND(SUM(AV101:AW101),2)</f>
        <v>0</v>
      </c>
      <c r="AU101" s="139">
        <f>'20-01-2-01 - SO 101 - Opr...'!P134</f>
        <v>0</v>
      </c>
      <c r="AV101" s="138">
        <f>'20-01-2-01 - SO 101 - Opr...'!J35</f>
        <v>0</v>
      </c>
      <c r="AW101" s="138">
        <f>'20-01-2-01 - SO 101 - Opr...'!J36</f>
        <v>0</v>
      </c>
      <c r="AX101" s="138">
        <f>'20-01-2-01 - SO 101 - Opr...'!J37</f>
        <v>0</v>
      </c>
      <c r="AY101" s="138">
        <f>'20-01-2-01 - SO 101 - Opr...'!J38</f>
        <v>0</v>
      </c>
      <c r="AZ101" s="138">
        <f>'20-01-2-01 - SO 101 - Opr...'!F35</f>
        <v>0</v>
      </c>
      <c r="BA101" s="138">
        <f>'20-01-2-01 - SO 101 - Opr...'!F36</f>
        <v>0</v>
      </c>
      <c r="BB101" s="138">
        <f>'20-01-2-01 - SO 101 - Opr...'!F37</f>
        <v>0</v>
      </c>
      <c r="BC101" s="138">
        <f>'20-01-2-01 - SO 101 - Opr...'!F38</f>
        <v>0</v>
      </c>
      <c r="BD101" s="140">
        <f>'20-01-2-01 - SO 101 - Opr...'!F39</f>
        <v>0</v>
      </c>
      <c r="BE101" s="4"/>
      <c r="BT101" s="141" t="s">
        <v>91</v>
      </c>
      <c r="BV101" s="141" t="s">
        <v>84</v>
      </c>
      <c r="BW101" s="141" t="s">
        <v>112</v>
      </c>
      <c r="BX101" s="141" t="s">
        <v>109</v>
      </c>
      <c r="CL101" s="141" t="s">
        <v>19</v>
      </c>
    </row>
    <row r="102" s="4" customFormat="1" ht="23.25" customHeight="1">
      <c r="A102" s="132" t="s">
        <v>92</v>
      </c>
      <c r="B102" s="70"/>
      <c r="C102" s="133"/>
      <c r="D102" s="133"/>
      <c r="E102" s="134" t="s">
        <v>113</v>
      </c>
      <c r="F102" s="134"/>
      <c r="G102" s="134"/>
      <c r="H102" s="134"/>
      <c r="I102" s="134"/>
      <c r="J102" s="133"/>
      <c r="K102" s="134" t="s">
        <v>114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'20-01-2-02 - SO 201 - Opr...'!J32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95</v>
      </c>
      <c r="AR102" s="72"/>
      <c r="AS102" s="137">
        <v>0</v>
      </c>
      <c r="AT102" s="138">
        <f>ROUND(SUM(AV102:AW102),2)</f>
        <v>0</v>
      </c>
      <c r="AU102" s="139">
        <f>'20-01-2-02 - SO 201 - Opr...'!P125</f>
        <v>0</v>
      </c>
      <c r="AV102" s="138">
        <f>'20-01-2-02 - SO 201 - Opr...'!J35</f>
        <v>0</v>
      </c>
      <c r="AW102" s="138">
        <f>'20-01-2-02 - SO 201 - Opr...'!J36</f>
        <v>0</v>
      </c>
      <c r="AX102" s="138">
        <f>'20-01-2-02 - SO 201 - Opr...'!J37</f>
        <v>0</v>
      </c>
      <c r="AY102" s="138">
        <f>'20-01-2-02 - SO 201 - Opr...'!J38</f>
        <v>0</v>
      </c>
      <c r="AZ102" s="138">
        <f>'20-01-2-02 - SO 201 - Opr...'!F35</f>
        <v>0</v>
      </c>
      <c r="BA102" s="138">
        <f>'20-01-2-02 - SO 201 - Opr...'!F36</f>
        <v>0</v>
      </c>
      <c r="BB102" s="138">
        <f>'20-01-2-02 - SO 201 - Opr...'!F37</f>
        <v>0</v>
      </c>
      <c r="BC102" s="138">
        <f>'20-01-2-02 - SO 201 - Opr...'!F38</f>
        <v>0</v>
      </c>
      <c r="BD102" s="140">
        <f>'20-01-2-02 - SO 201 - Opr...'!F39</f>
        <v>0</v>
      </c>
      <c r="BE102" s="4"/>
      <c r="BT102" s="141" t="s">
        <v>91</v>
      </c>
      <c r="BV102" s="141" t="s">
        <v>84</v>
      </c>
      <c r="BW102" s="141" t="s">
        <v>115</v>
      </c>
      <c r="BX102" s="141" t="s">
        <v>109</v>
      </c>
      <c r="CL102" s="141" t="s">
        <v>19</v>
      </c>
    </row>
    <row r="103" s="4" customFormat="1" ht="23.25" customHeight="1">
      <c r="A103" s="132" t="s">
        <v>92</v>
      </c>
      <c r="B103" s="70"/>
      <c r="C103" s="133"/>
      <c r="D103" s="133"/>
      <c r="E103" s="134" t="s">
        <v>116</v>
      </c>
      <c r="F103" s="134"/>
      <c r="G103" s="134"/>
      <c r="H103" s="134"/>
      <c r="I103" s="134"/>
      <c r="J103" s="133"/>
      <c r="K103" s="134" t="s">
        <v>117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'20-01-2-03 - Oprava mostu...'!J32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95</v>
      </c>
      <c r="AR103" s="72"/>
      <c r="AS103" s="137">
        <v>0</v>
      </c>
      <c r="AT103" s="138">
        <f>ROUND(SUM(AV103:AW103),2)</f>
        <v>0</v>
      </c>
      <c r="AU103" s="139">
        <f>'20-01-2-03 - Oprava mostu...'!P126</f>
        <v>0</v>
      </c>
      <c r="AV103" s="138">
        <f>'20-01-2-03 - Oprava mostu...'!J35</f>
        <v>0</v>
      </c>
      <c r="AW103" s="138">
        <f>'20-01-2-03 - Oprava mostu...'!J36</f>
        <v>0</v>
      </c>
      <c r="AX103" s="138">
        <f>'20-01-2-03 - Oprava mostu...'!J37</f>
        <v>0</v>
      </c>
      <c r="AY103" s="138">
        <f>'20-01-2-03 - Oprava mostu...'!J38</f>
        <v>0</v>
      </c>
      <c r="AZ103" s="138">
        <f>'20-01-2-03 - Oprava mostu...'!F35</f>
        <v>0</v>
      </c>
      <c r="BA103" s="138">
        <f>'20-01-2-03 - Oprava mostu...'!F36</f>
        <v>0</v>
      </c>
      <c r="BB103" s="138">
        <f>'20-01-2-03 - Oprava mostu...'!F37</f>
        <v>0</v>
      </c>
      <c r="BC103" s="138">
        <f>'20-01-2-03 - Oprava mostu...'!F38</f>
        <v>0</v>
      </c>
      <c r="BD103" s="140">
        <f>'20-01-2-03 - Oprava mostu...'!F39</f>
        <v>0</v>
      </c>
      <c r="BE103" s="4"/>
      <c r="BT103" s="141" t="s">
        <v>91</v>
      </c>
      <c r="BV103" s="141" t="s">
        <v>84</v>
      </c>
      <c r="BW103" s="141" t="s">
        <v>118</v>
      </c>
      <c r="BX103" s="141" t="s">
        <v>109</v>
      </c>
      <c r="CL103" s="141" t="s">
        <v>19</v>
      </c>
    </row>
    <row r="104" s="4" customFormat="1" ht="23.25" customHeight="1">
      <c r="A104" s="132" t="s">
        <v>92</v>
      </c>
      <c r="B104" s="70"/>
      <c r="C104" s="133"/>
      <c r="D104" s="133"/>
      <c r="E104" s="134" t="s">
        <v>119</v>
      </c>
      <c r="F104" s="134"/>
      <c r="G104" s="134"/>
      <c r="H104" s="134"/>
      <c r="I104" s="134"/>
      <c r="J104" s="133"/>
      <c r="K104" s="134" t="s">
        <v>120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'20-01-2-04 - Oprava mostu...'!J32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95</v>
      </c>
      <c r="AR104" s="72"/>
      <c r="AS104" s="137">
        <v>0</v>
      </c>
      <c r="AT104" s="138">
        <f>ROUND(SUM(AV104:AW104),2)</f>
        <v>0</v>
      </c>
      <c r="AU104" s="139">
        <f>'20-01-2-04 - Oprava mostu...'!P121</f>
        <v>0</v>
      </c>
      <c r="AV104" s="138">
        <f>'20-01-2-04 - Oprava mostu...'!J35</f>
        <v>0</v>
      </c>
      <c r="AW104" s="138">
        <f>'20-01-2-04 - Oprava mostu...'!J36</f>
        <v>0</v>
      </c>
      <c r="AX104" s="138">
        <f>'20-01-2-04 - Oprava mostu...'!J37</f>
        <v>0</v>
      </c>
      <c r="AY104" s="138">
        <f>'20-01-2-04 - Oprava mostu...'!J38</f>
        <v>0</v>
      </c>
      <c r="AZ104" s="138">
        <f>'20-01-2-04 - Oprava mostu...'!F35</f>
        <v>0</v>
      </c>
      <c r="BA104" s="138">
        <f>'20-01-2-04 - Oprava mostu...'!F36</f>
        <v>0</v>
      </c>
      <c r="BB104" s="138">
        <f>'20-01-2-04 - Oprava mostu...'!F37</f>
        <v>0</v>
      </c>
      <c r="BC104" s="138">
        <f>'20-01-2-04 - Oprava mostu...'!F38</f>
        <v>0</v>
      </c>
      <c r="BD104" s="140">
        <f>'20-01-2-04 - Oprava mostu...'!F39</f>
        <v>0</v>
      </c>
      <c r="BE104" s="4"/>
      <c r="BT104" s="141" t="s">
        <v>91</v>
      </c>
      <c r="BV104" s="141" t="s">
        <v>84</v>
      </c>
      <c r="BW104" s="141" t="s">
        <v>121</v>
      </c>
      <c r="BX104" s="141" t="s">
        <v>109</v>
      </c>
      <c r="CL104" s="141" t="s">
        <v>97</v>
      </c>
    </row>
    <row r="105" s="7" customFormat="1" ht="37.5" customHeight="1">
      <c r="A105" s="7"/>
      <c r="B105" s="119"/>
      <c r="C105" s="120"/>
      <c r="D105" s="121" t="s">
        <v>122</v>
      </c>
      <c r="E105" s="121"/>
      <c r="F105" s="121"/>
      <c r="G105" s="121"/>
      <c r="H105" s="121"/>
      <c r="I105" s="122"/>
      <c r="J105" s="121" t="s">
        <v>123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3">
        <f>ROUND(SUM(AG106:AG109),2)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88</v>
      </c>
      <c r="AR105" s="126"/>
      <c r="AS105" s="127">
        <f>ROUND(SUM(AS106:AS109),2)</f>
        <v>0</v>
      </c>
      <c r="AT105" s="128">
        <f>ROUND(SUM(AV105:AW105),2)</f>
        <v>0</v>
      </c>
      <c r="AU105" s="129">
        <f>ROUND(SUM(AU106:AU109),5)</f>
        <v>0</v>
      </c>
      <c r="AV105" s="128">
        <f>ROUND(AZ105*L29,2)</f>
        <v>0</v>
      </c>
      <c r="AW105" s="128">
        <f>ROUND(BA105*L30,2)</f>
        <v>0</v>
      </c>
      <c r="AX105" s="128">
        <f>ROUND(BB105*L29,2)</f>
        <v>0</v>
      </c>
      <c r="AY105" s="128">
        <f>ROUND(BC105*L30,2)</f>
        <v>0</v>
      </c>
      <c r="AZ105" s="128">
        <f>ROUND(SUM(AZ106:AZ109),2)</f>
        <v>0</v>
      </c>
      <c r="BA105" s="128">
        <f>ROUND(SUM(BA106:BA109),2)</f>
        <v>0</v>
      </c>
      <c r="BB105" s="128">
        <f>ROUND(SUM(BB106:BB109),2)</f>
        <v>0</v>
      </c>
      <c r="BC105" s="128">
        <f>ROUND(SUM(BC106:BC109),2)</f>
        <v>0</v>
      </c>
      <c r="BD105" s="130">
        <f>ROUND(SUM(BD106:BD109),2)</f>
        <v>0</v>
      </c>
      <c r="BE105" s="7"/>
      <c r="BS105" s="131" t="s">
        <v>81</v>
      </c>
      <c r="BT105" s="131" t="s">
        <v>89</v>
      </c>
      <c r="BU105" s="131" t="s">
        <v>83</v>
      </c>
      <c r="BV105" s="131" t="s">
        <v>84</v>
      </c>
      <c r="BW105" s="131" t="s">
        <v>124</v>
      </c>
      <c r="BX105" s="131" t="s">
        <v>5</v>
      </c>
      <c r="CL105" s="131" t="s">
        <v>19</v>
      </c>
      <c r="CM105" s="131" t="s">
        <v>91</v>
      </c>
    </row>
    <row r="106" s="4" customFormat="1" ht="23.25" customHeight="1">
      <c r="A106" s="132" t="s">
        <v>92</v>
      </c>
      <c r="B106" s="70"/>
      <c r="C106" s="133"/>
      <c r="D106" s="133"/>
      <c r="E106" s="134" t="s">
        <v>125</v>
      </c>
      <c r="F106" s="134"/>
      <c r="G106" s="134"/>
      <c r="H106" s="134"/>
      <c r="I106" s="134"/>
      <c r="J106" s="133"/>
      <c r="K106" s="134" t="s">
        <v>126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'20-01-3-01 - Oprava propu...'!J32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95</v>
      </c>
      <c r="AR106" s="72"/>
      <c r="AS106" s="137">
        <v>0</v>
      </c>
      <c r="AT106" s="138">
        <f>ROUND(SUM(AV106:AW106),2)</f>
        <v>0</v>
      </c>
      <c r="AU106" s="139">
        <f>'20-01-3-01 - Oprava propu...'!P130</f>
        <v>0</v>
      </c>
      <c r="AV106" s="138">
        <f>'20-01-3-01 - Oprava propu...'!J35</f>
        <v>0</v>
      </c>
      <c r="AW106" s="138">
        <f>'20-01-3-01 - Oprava propu...'!J36</f>
        <v>0</v>
      </c>
      <c r="AX106" s="138">
        <f>'20-01-3-01 - Oprava propu...'!J37</f>
        <v>0</v>
      </c>
      <c r="AY106" s="138">
        <f>'20-01-3-01 - Oprava propu...'!J38</f>
        <v>0</v>
      </c>
      <c r="AZ106" s="138">
        <f>'20-01-3-01 - Oprava propu...'!F35</f>
        <v>0</v>
      </c>
      <c r="BA106" s="138">
        <f>'20-01-3-01 - Oprava propu...'!F36</f>
        <v>0</v>
      </c>
      <c r="BB106" s="138">
        <f>'20-01-3-01 - Oprava propu...'!F37</f>
        <v>0</v>
      </c>
      <c r="BC106" s="138">
        <f>'20-01-3-01 - Oprava propu...'!F38</f>
        <v>0</v>
      </c>
      <c r="BD106" s="140">
        <f>'20-01-3-01 - Oprava propu...'!F39</f>
        <v>0</v>
      </c>
      <c r="BE106" s="4"/>
      <c r="BT106" s="141" t="s">
        <v>91</v>
      </c>
      <c r="BV106" s="141" t="s">
        <v>84</v>
      </c>
      <c r="BW106" s="141" t="s">
        <v>127</v>
      </c>
      <c r="BX106" s="141" t="s">
        <v>124</v>
      </c>
      <c r="CL106" s="141" t="s">
        <v>19</v>
      </c>
    </row>
    <row r="107" s="4" customFormat="1" ht="23.25" customHeight="1">
      <c r="A107" s="132" t="s">
        <v>92</v>
      </c>
      <c r="B107" s="70"/>
      <c r="C107" s="133"/>
      <c r="D107" s="133"/>
      <c r="E107" s="134" t="s">
        <v>128</v>
      </c>
      <c r="F107" s="134"/>
      <c r="G107" s="134"/>
      <c r="H107" s="134"/>
      <c r="I107" s="134"/>
      <c r="J107" s="133"/>
      <c r="K107" s="134" t="s">
        <v>129</v>
      </c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'20-01-3-02 - Oprava propu...'!J32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95</v>
      </c>
      <c r="AR107" s="72"/>
      <c r="AS107" s="137">
        <v>0</v>
      </c>
      <c r="AT107" s="138">
        <f>ROUND(SUM(AV107:AW107),2)</f>
        <v>0</v>
      </c>
      <c r="AU107" s="139">
        <f>'20-01-3-02 - Oprava propu...'!P124</f>
        <v>0</v>
      </c>
      <c r="AV107" s="138">
        <f>'20-01-3-02 - Oprava propu...'!J35</f>
        <v>0</v>
      </c>
      <c r="AW107" s="138">
        <f>'20-01-3-02 - Oprava propu...'!J36</f>
        <v>0</v>
      </c>
      <c r="AX107" s="138">
        <f>'20-01-3-02 - Oprava propu...'!J37</f>
        <v>0</v>
      </c>
      <c r="AY107" s="138">
        <f>'20-01-3-02 - Oprava propu...'!J38</f>
        <v>0</v>
      </c>
      <c r="AZ107" s="138">
        <f>'20-01-3-02 - Oprava propu...'!F35</f>
        <v>0</v>
      </c>
      <c r="BA107" s="138">
        <f>'20-01-3-02 - Oprava propu...'!F36</f>
        <v>0</v>
      </c>
      <c r="BB107" s="138">
        <f>'20-01-3-02 - Oprava propu...'!F37</f>
        <v>0</v>
      </c>
      <c r="BC107" s="138">
        <f>'20-01-3-02 - Oprava propu...'!F38</f>
        <v>0</v>
      </c>
      <c r="BD107" s="140">
        <f>'20-01-3-02 - Oprava propu...'!F39</f>
        <v>0</v>
      </c>
      <c r="BE107" s="4"/>
      <c r="BT107" s="141" t="s">
        <v>91</v>
      </c>
      <c r="BV107" s="141" t="s">
        <v>84</v>
      </c>
      <c r="BW107" s="141" t="s">
        <v>130</v>
      </c>
      <c r="BX107" s="141" t="s">
        <v>124</v>
      </c>
      <c r="CL107" s="141" t="s">
        <v>1</v>
      </c>
    </row>
    <row r="108" s="4" customFormat="1" ht="23.25" customHeight="1">
      <c r="A108" s="132" t="s">
        <v>92</v>
      </c>
      <c r="B108" s="70"/>
      <c r="C108" s="133"/>
      <c r="D108" s="133"/>
      <c r="E108" s="134" t="s">
        <v>131</v>
      </c>
      <c r="F108" s="134"/>
      <c r="G108" s="134"/>
      <c r="H108" s="134"/>
      <c r="I108" s="134"/>
      <c r="J108" s="133"/>
      <c r="K108" s="134" t="s">
        <v>132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'20-01-3-03 - Oprava propu...'!J32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95</v>
      </c>
      <c r="AR108" s="72"/>
      <c r="AS108" s="137">
        <v>0</v>
      </c>
      <c r="AT108" s="138">
        <f>ROUND(SUM(AV108:AW108),2)</f>
        <v>0</v>
      </c>
      <c r="AU108" s="139">
        <f>'20-01-3-03 - Oprava propu...'!P127</f>
        <v>0</v>
      </c>
      <c r="AV108" s="138">
        <f>'20-01-3-03 - Oprava propu...'!J35</f>
        <v>0</v>
      </c>
      <c r="AW108" s="138">
        <f>'20-01-3-03 - Oprava propu...'!J36</f>
        <v>0</v>
      </c>
      <c r="AX108" s="138">
        <f>'20-01-3-03 - Oprava propu...'!J37</f>
        <v>0</v>
      </c>
      <c r="AY108" s="138">
        <f>'20-01-3-03 - Oprava propu...'!J38</f>
        <v>0</v>
      </c>
      <c r="AZ108" s="138">
        <f>'20-01-3-03 - Oprava propu...'!F35</f>
        <v>0</v>
      </c>
      <c r="BA108" s="138">
        <f>'20-01-3-03 - Oprava propu...'!F36</f>
        <v>0</v>
      </c>
      <c r="BB108" s="138">
        <f>'20-01-3-03 - Oprava propu...'!F37</f>
        <v>0</v>
      </c>
      <c r="BC108" s="138">
        <f>'20-01-3-03 - Oprava propu...'!F38</f>
        <v>0</v>
      </c>
      <c r="BD108" s="140">
        <f>'20-01-3-03 - Oprava propu...'!F39</f>
        <v>0</v>
      </c>
      <c r="BE108" s="4"/>
      <c r="BT108" s="141" t="s">
        <v>91</v>
      </c>
      <c r="BV108" s="141" t="s">
        <v>84</v>
      </c>
      <c r="BW108" s="141" t="s">
        <v>133</v>
      </c>
      <c r="BX108" s="141" t="s">
        <v>124</v>
      </c>
      <c r="CL108" s="141" t="s">
        <v>1</v>
      </c>
    </row>
    <row r="109" s="4" customFormat="1" ht="23.25" customHeight="1">
      <c r="A109" s="132" t="s">
        <v>92</v>
      </c>
      <c r="B109" s="70"/>
      <c r="C109" s="133"/>
      <c r="D109" s="133"/>
      <c r="E109" s="134" t="s">
        <v>134</v>
      </c>
      <c r="F109" s="134"/>
      <c r="G109" s="134"/>
      <c r="H109" s="134"/>
      <c r="I109" s="134"/>
      <c r="J109" s="133"/>
      <c r="K109" s="134" t="s">
        <v>135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'20-01-3-04 - Oprava propu...'!J32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95</v>
      </c>
      <c r="AR109" s="72"/>
      <c r="AS109" s="137">
        <v>0</v>
      </c>
      <c r="AT109" s="138">
        <f>ROUND(SUM(AV109:AW109),2)</f>
        <v>0</v>
      </c>
      <c r="AU109" s="139">
        <f>'20-01-3-04 - Oprava propu...'!P121</f>
        <v>0</v>
      </c>
      <c r="AV109" s="138">
        <f>'20-01-3-04 - Oprava propu...'!J35</f>
        <v>0</v>
      </c>
      <c r="AW109" s="138">
        <f>'20-01-3-04 - Oprava propu...'!J36</f>
        <v>0</v>
      </c>
      <c r="AX109" s="138">
        <f>'20-01-3-04 - Oprava propu...'!J37</f>
        <v>0</v>
      </c>
      <c r="AY109" s="138">
        <f>'20-01-3-04 - Oprava propu...'!J38</f>
        <v>0</v>
      </c>
      <c r="AZ109" s="138">
        <f>'20-01-3-04 - Oprava propu...'!F35</f>
        <v>0</v>
      </c>
      <c r="BA109" s="138">
        <f>'20-01-3-04 - Oprava propu...'!F36</f>
        <v>0</v>
      </c>
      <c r="BB109" s="138">
        <f>'20-01-3-04 - Oprava propu...'!F37</f>
        <v>0</v>
      </c>
      <c r="BC109" s="138">
        <f>'20-01-3-04 - Oprava propu...'!F38</f>
        <v>0</v>
      </c>
      <c r="BD109" s="140">
        <f>'20-01-3-04 - Oprava propu...'!F39</f>
        <v>0</v>
      </c>
      <c r="BE109" s="4"/>
      <c r="BT109" s="141" t="s">
        <v>91</v>
      </c>
      <c r="BV109" s="141" t="s">
        <v>84</v>
      </c>
      <c r="BW109" s="141" t="s">
        <v>136</v>
      </c>
      <c r="BX109" s="141" t="s">
        <v>124</v>
      </c>
      <c r="CL109" s="141" t="s">
        <v>19</v>
      </c>
    </row>
    <row r="110" s="7" customFormat="1" ht="37.5" customHeight="1">
      <c r="A110" s="7"/>
      <c r="B110" s="119"/>
      <c r="C110" s="120"/>
      <c r="D110" s="121" t="s">
        <v>137</v>
      </c>
      <c r="E110" s="121"/>
      <c r="F110" s="121"/>
      <c r="G110" s="121"/>
      <c r="H110" s="121"/>
      <c r="I110" s="122"/>
      <c r="J110" s="121" t="s">
        <v>138</v>
      </c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3">
        <f>ROUND(SUM(AG111:AG114),2)</f>
        <v>0</v>
      </c>
      <c r="AH110" s="122"/>
      <c r="AI110" s="122"/>
      <c r="AJ110" s="122"/>
      <c r="AK110" s="122"/>
      <c r="AL110" s="122"/>
      <c r="AM110" s="122"/>
      <c r="AN110" s="124">
        <f>SUM(AG110,AT110)</f>
        <v>0</v>
      </c>
      <c r="AO110" s="122"/>
      <c r="AP110" s="122"/>
      <c r="AQ110" s="125" t="s">
        <v>88</v>
      </c>
      <c r="AR110" s="126"/>
      <c r="AS110" s="127">
        <f>ROUND(SUM(AS111:AS114),2)</f>
        <v>0</v>
      </c>
      <c r="AT110" s="128">
        <f>ROUND(SUM(AV110:AW110),2)</f>
        <v>0</v>
      </c>
      <c r="AU110" s="129">
        <f>ROUND(SUM(AU111:AU114),5)</f>
        <v>0</v>
      </c>
      <c r="AV110" s="128">
        <f>ROUND(AZ110*L29,2)</f>
        <v>0</v>
      </c>
      <c r="AW110" s="128">
        <f>ROUND(BA110*L30,2)</f>
        <v>0</v>
      </c>
      <c r="AX110" s="128">
        <f>ROUND(BB110*L29,2)</f>
        <v>0</v>
      </c>
      <c r="AY110" s="128">
        <f>ROUND(BC110*L30,2)</f>
        <v>0</v>
      </c>
      <c r="AZ110" s="128">
        <f>ROUND(SUM(AZ111:AZ114),2)</f>
        <v>0</v>
      </c>
      <c r="BA110" s="128">
        <f>ROUND(SUM(BA111:BA114),2)</f>
        <v>0</v>
      </c>
      <c r="BB110" s="128">
        <f>ROUND(SUM(BB111:BB114),2)</f>
        <v>0</v>
      </c>
      <c r="BC110" s="128">
        <f>ROUND(SUM(BC111:BC114),2)</f>
        <v>0</v>
      </c>
      <c r="BD110" s="130">
        <f>ROUND(SUM(BD111:BD114),2)</f>
        <v>0</v>
      </c>
      <c r="BE110" s="7"/>
      <c r="BS110" s="131" t="s">
        <v>81</v>
      </c>
      <c r="BT110" s="131" t="s">
        <v>89</v>
      </c>
      <c r="BU110" s="131" t="s">
        <v>83</v>
      </c>
      <c r="BV110" s="131" t="s">
        <v>84</v>
      </c>
      <c r="BW110" s="131" t="s">
        <v>139</v>
      </c>
      <c r="BX110" s="131" t="s">
        <v>5</v>
      </c>
      <c r="CL110" s="131" t="s">
        <v>19</v>
      </c>
      <c r="CM110" s="131" t="s">
        <v>91</v>
      </c>
    </row>
    <row r="111" s="4" customFormat="1" ht="23.25" customHeight="1">
      <c r="A111" s="132" t="s">
        <v>92</v>
      </c>
      <c r="B111" s="70"/>
      <c r="C111" s="133"/>
      <c r="D111" s="133"/>
      <c r="E111" s="134" t="s">
        <v>140</v>
      </c>
      <c r="F111" s="134"/>
      <c r="G111" s="134"/>
      <c r="H111" s="134"/>
      <c r="I111" s="134"/>
      <c r="J111" s="133"/>
      <c r="K111" s="134" t="s">
        <v>141</v>
      </c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5">
        <f>'20-01-4-01 - Oprava propu...'!J32</f>
        <v>0</v>
      </c>
      <c r="AH111" s="133"/>
      <c r="AI111" s="133"/>
      <c r="AJ111" s="133"/>
      <c r="AK111" s="133"/>
      <c r="AL111" s="133"/>
      <c r="AM111" s="133"/>
      <c r="AN111" s="135">
        <f>SUM(AG111,AT111)</f>
        <v>0</v>
      </c>
      <c r="AO111" s="133"/>
      <c r="AP111" s="133"/>
      <c r="AQ111" s="136" t="s">
        <v>95</v>
      </c>
      <c r="AR111" s="72"/>
      <c r="AS111" s="137">
        <v>0</v>
      </c>
      <c r="AT111" s="138">
        <f>ROUND(SUM(AV111:AW111),2)</f>
        <v>0</v>
      </c>
      <c r="AU111" s="139">
        <f>'20-01-4-01 - Oprava propu...'!P131</f>
        <v>0</v>
      </c>
      <c r="AV111" s="138">
        <f>'20-01-4-01 - Oprava propu...'!J35</f>
        <v>0</v>
      </c>
      <c r="AW111" s="138">
        <f>'20-01-4-01 - Oprava propu...'!J36</f>
        <v>0</v>
      </c>
      <c r="AX111" s="138">
        <f>'20-01-4-01 - Oprava propu...'!J37</f>
        <v>0</v>
      </c>
      <c r="AY111" s="138">
        <f>'20-01-4-01 - Oprava propu...'!J38</f>
        <v>0</v>
      </c>
      <c r="AZ111" s="138">
        <f>'20-01-4-01 - Oprava propu...'!F35</f>
        <v>0</v>
      </c>
      <c r="BA111" s="138">
        <f>'20-01-4-01 - Oprava propu...'!F36</f>
        <v>0</v>
      </c>
      <c r="BB111" s="138">
        <f>'20-01-4-01 - Oprava propu...'!F37</f>
        <v>0</v>
      </c>
      <c r="BC111" s="138">
        <f>'20-01-4-01 - Oprava propu...'!F38</f>
        <v>0</v>
      </c>
      <c r="BD111" s="140">
        <f>'20-01-4-01 - Oprava propu...'!F39</f>
        <v>0</v>
      </c>
      <c r="BE111" s="4"/>
      <c r="BT111" s="141" t="s">
        <v>91</v>
      </c>
      <c r="BV111" s="141" t="s">
        <v>84</v>
      </c>
      <c r="BW111" s="141" t="s">
        <v>142</v>
      </c>
      <c r="BX111" s="141" t="s">
        <v>139</v>
      </c>
      <c r="CL111" s="141" t="s">
        <v>19</v>
      </c>
    </row>
    <row r="112" s="4" customFormat="1" ht="23.25" customHeight="1">
      <c r="A112" s="132" t="s">
        <v>92</v>
      </c>
      <c r="B112" s="70"/>
      <c r="C112" s="133"/>
      <c r="D112" s="133"/>
      <c r="E112" s="134" t="s">
        <v>143</v>
      </c>
      <c r="F112" s="134"/>
      <c r="G112" s="134"/>
      <c r="H112" s="134"/>
      <c r="I112" s="134"/>
      <c r="J112" s="133"/>
      <c r="K112" s="134" t="s">
        <v>144</v>
      </c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5">
        <f>'20-01-4-02 - Oprava propu...'!J32</f>
        <v>0</v>
      </c>
      <c r="AH112" s="133"/>
      <c r="AI112" s="133"/>
      <c r="AJ112" s="133"/>
      <c r="AK112" s="133"/>
      <c r="AL112" s="133"/>
      <c r="AM112" s="133"/>
      <c r="AN112" s="135">
        <f>SUM(AG112,AT112)</f>
        <v>0</v>
      </c>
      <c r="AO112" s="133"/>
      <c r="AP112" s="133"/>
      <c r="AQ112" s="136" t="s">
        <v>95</v>
      </c>
      <c r="AR112" s="72"/>
      <c r="AS112" s="137">
        <v>0</v>
      </c>
      <c r="AT112" s="138">
        <f>ROUND(SUM(AV112:AW112),2)</f>
        <v>0</v>
      </c>
      <c r="AU112" s="139">
        <f>'20-01-4-02 - Oprava propu...'!P125</f>
        <v>0</v>
      </c>
      <c r="AV112" s="138">
        <f>'20-01-4-02 - Oprava propu...'!J35</f>
        <v>0</v>
      </c>
      <c r="AW112" s="138">
        <f>'20-01-4-02 - Oprava propu...'!J36</f>
        <v>0</v>
      </c>
      <c r="AX112" s="138">
        <f>'20-01-4-02 - Oprava propu...'!J37</f>
        <v>0</v>
      </c>
      <c r="AY112" s="138">
        <f>'20-01-4-02 - Oprava propu...'!J38</f>
        <v>0</v>
      </c>
      <c r="AZ112" s="138">
        <f>'20-01-4-02 - Oprava propu...'!F35</f>
        <v>0</v>
      </c>
      <c r="BA112" s="138">
        <f>'20-01-4-02 - Oprava propu...'!F36</f>
        <v>0</v>
      </c>
      <c r="BB112" s="138">
        <f>'20-01-4-02 - Oprava propu...'!F37</f>
        <v>0</v>
      </c>
      <c r="BC112" s="138">
        <f>'20-01-4-02 - Oprava propu...'!F38</f>
        <v>0</v>
      </c>
      <c r="BD112" s="140">
        <f>'20-01-4-02 - Oprava propu...'!F39</f>
        <v>0</v>
      </c>
      <c r="BE112" s="4"/>
      <c r="BT112" s="141" t="s">
        <v>91</v>
      </c>
      <c r="BV112" s="141" t="s">
        <v>84</v>
      </c>
      <c r="BW112" s="141" t="s">
        <v>145</v>
      </c>
      <c r="BX112" s="141" t="s">
        <v>139</v>
      </c>
      <c r="CL112" s="141" t="s">
        <v>1</v>
      </c>
    </row>
    <row r="113" s="4" customFormat="1" ht="23.25" customHeight="1">
      <c r="A113" s="132" t="s">
        <v>92</v>
      </c>
      <c r="B113" s="70"/>
      <c r="C113" s="133"/>
      <c r="D113" s="133"/>
      <c r="E113" s="134" t="s">
        <v>146</v>
      </c>
      <c r="F113" s="134"/>
      <c r="G113" s="134"/>
      <c r="H113" s="134"/>
      <c r="I113" s="134"/>
      <c r="J113" s="133"/>
      <c r="K113" s="134" t="s">
        <v>147</v>
      </c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5">
        <f>'20-01-4-03 - Oprava propu...'!J32</f>
        <v>0</v>
      </c>
      <c r="AH113" s="133"/>
      <c r="AI113" s="133"/>
      <c r="AJ113" s="133"/>
      <c r="AK113" s="133"/>
      <c r="AL113" s="133"/>
      <c r="AM113" s="133"/>
      <c r="AN113" s="135">
        <f>SUM(AG113,AT113)</f>
        <v>0</v>
      </c>
      <c r="AO113" s="133"/>
      <c r="AP113" s="133"/>
      <c r="AQ113" s="136" t="s">
        <v>95</v>
      </c>
      <c r="AR113" s="72"/>
      <c r="AS113" s="137">
        <v>0</v>
      </c>
      <c r="AT113" s="138">
        <f>ROUND(SUM(AV113:AW113),2)</f>
        <v>0</v>
      </c>
      <c r="AU113" s="139">
        <f>'20-01-4-03 - Oprava propu...'!P126</f>
        <v>0</v>
      </c>
      <c r="AV113" s="138">
        <f>'20-01-4-03 - Oprava propu...'!J35</f>
        <v>0</v>
      </c>
      <c r="AW113" s="138">
        <f>'20-01-4-03 - Oprava propu...'!J36</f>
        <v>0</v>
      </c>
      <c r="AX113" s="138">
        <f>'20-01-4-03 - Oprava propu...'!J37</f>
        <v>0</v>
      </c>
      <c r="AY113" s="138">
        <f>'20-01-4-03 - Oprava propu...'!J38</f>
        <v>0</v>
      </c>
      <c r="AZ113" s="138">
        <f>'20-01-4-03 - Oprava propu...'!F35</f>
        <v>0</v>
      </c>
      <c r="BA113" s="138">
        <f>'20-01-4-03 - Oprava propu...'!F36</f>
        <v>0</v>
      </c>
      <c r="BB113" s="138">
        <f>'20-01-4-03 - Oprava propu...'!F37</f>
        <v>0</v>
      </c>
      <c r="BC113" s="138">
        <f>'20-01-4-03 - Oprava propu...'!F38</f>
        <v>0</v>
      </c>
      <c r="BD113" s="140">
        <f>'20-01-4-03 - Oprava propu...'!F39</f>
        <v>0</v>
      </c>
      <c r="BE113" s="4"/>
      <c r="BT113" s="141" t="s">
        <v>91</v>
      </c>
      <c r="BV113" s="141" t="s">
        <v>84</v>
      </c>
      <c r="BW113" s="141" t="s">
        <v>148</v>
      </c>
      <c r="BX113" s="141" t="s">
        <v>139</v>
      </c>
      <c r="CL113" s="141" t="s">
        <v>19</v>
      </c>
    </row>
    <row r="114" s="4" customFormat="1" ht="23.25" customHeight="1">
      <c r="A114" s="132" t="s">
        <v>92</v>
      </c>
      <c r="B114" s="70"/>
      <c r="C114" s="133"/>
      <c r="D114" s="133"/>
      <c r="E114" s="134" t="s">
        <v>149</v>
      </c>
      <c r="F114" s="134"/>
      <c r="G114" s="134"/>
      <c r="H114" s="134"/>
      <c r="I114" s="134"/>
      <c r="J114" s="133"/>
      <c r="K114" s="134" t="s">
        <v>150</v>
      </c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5">
        <f>'20-01-4-04 - Oprava propu...'!J32</f>
        <v>0</v>
      </c>
      <c r="AH114" s="133"/>
      <c r="AI114" s="133"/>
      <c r="AJ114" s="133"/>
      <c r="AK114" s="133"/>
      <c r="AL114" s="133"/>
      <c r="AM114" s="133"/>
      <c r="AN114" s="135">
        <f>SUM(AG114,AT114)</f>
        <v>0</v>
      </c>
      <c r="AO114" s="133"/>
      <c r="AP114" s="133"/>
      <c r="AQ114" s="136" t="s">
        <v>95</v>
      </c>
      <c r="AR114" s="72"/>
      <c r="AS114" s="137">
        <v>0</v>
      </c>
      <c r="AT114" s="138">
        <f>ROUND(SUM(AV114:AW114),2)</f>
        <v>0</v>
      </c>
      <c r="AU114" s="139">
        <f>'20-01-4-04 - Oprava propu...'!P121</f>
        <v>0</v>
      </c>
      <c r="AV114" s="138">
        <f>'20-01-4-04 - Oprava propu...'!J35</f>
        <v>0</v>
      </c>
      <c r="AW114" s="138">
        <f>'20-01-4-04 - Oprava propu...'!J36</f>
        <v>0</v>
      </c>
      <c r="AX114" s="138">
        <f>'20-01-4-04 - Oprava propu...'!J37</f>
        <v>0</v>
      </c>
      <c r="AY114" s="138">
        <f>'20-01-4-04 - Oprava propu...'!J38</f>
        <v>0</v>
      </c>
      <c r="AZ114" s="138">
        <f>'20-01-4-04 - Oprava propu...'!F35</f>
        <v>0</v>
      </c>
      <c r="BA114" s="138">
        <f>'20-01-4-04 - Oprava propu...'!F36</f>
        <v>0</v>
      </c>
      <c r="BB114" s="138">
        <f>'20-01-4-04 - Oprava propu...'!F37</f>
        <v>0</v>
      </c>
      <c r="BC114" s="138">
        <f>'20-01-4-04 - Oprava propu...'!F38</f>
        <v>0</v>
      </c>
      <c r="BD114" s="140">
        <f>'20-01-4-04 - Oprava propu...'!F39</f>
        <v>0</v>
      </c>
      <c r="BE114" s="4"/>
      <c r="BT114" s="141" t="s">
        <v>91</v>
      </c>
      <c r="BV114" s="141" t="s">
        <v>84</v>
      </c>
      <c r="BW114" s="141" t="s">
        <v>151</v>
      </c>
      <c r="BX114" s="141" t="s">
        <v>139</v>
      </c>
      <c r="CL114" s="141" t="s">
        <v>19</v>
      </c>
    </row>
    <row r="115" s="7" customFormat="1" ht="37.5" customHeight="1">
      <c r="A115" s="7"/>
      <c r="B115" s="119"/>
      <c r="C115" s="120"/>
      <c r="D115" s="121" t="s">
        <v>152</v>
      </c>
      <c r="E115" s="121"/>
      <c r="F115" s="121"/>
      <c r="G115" s="121"/>
      <c r="H115" s="121"/>
      <c r="I115" s="122"/>
      <c r="J115" s="121" t="s">
        <v>153</v>
      </c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3">
        <f>ROUND(SUM(AG116:AG119),2)</f>
        <v>0</v>
      </c>
      <c r="AH115" s="122"/>
      <c r="AI115" s="122"/>
      <c r="AJ115" s="122"/>
      <c r="AK115" s="122"/>
      <c r="AL115" s="122"/>
      <c r="AM115" s="122"/>
      <c r="AN115" s="124">
        <f>SUM(AG115,AT115)</f>
        <v>0</v>
      </c>
      <c r="AO115" s="122"/>
      <c r="AP115" s="122"/>
      <c r="AQ115" s="125" t="s">
        <v>88</v>
      </c>
      <c r="AR115" s="126"/>
      <c r="AS115" s="127">
        <f>ROUND(SUM(AS116:AS119),2)</f>
        <v>0</v>
      </c>
      <c r="AT115" s="128">
        <f>ROUND(SUM(AV115:AW115),2)</f>
        <v>0</v>
      </c>
      <c r="AU115" s="129">
        <f>ROUND(SUM(AU116:AU119),5)</f>
        <v>0</v>
      </c>
      <c r="AV115" s="128">
        <f>ROUND(AZ115*L29,2)</f>
        <v>0</v>
      </c>
      <c r="AW115" s="128">
        <f>ROUND(BA115*L30,2)</f>
        <v>0</v>
      </c>
      <c r="AX115" s="128">
        <f>ROUND(BB115*L29,2)</f>
        <v>0</v>
      </c>
      <c r="AY115" s="128">
        <f>ROUND(BC115*L30,2)</f>
        <v>0</v>
      </c>
      <c r="AZ115" s="128">
        <f>ROUND(SUM(AZ116:AZ119),2)</f>
        <v>0</v>
      </c>
      <c r="BA115" s="128">
        <f>ROUND(SUM(BA116:BA119),2)</f>
        <v>0</v>
      </c>
      <c r="BB115" s="128">
        <f>ROUND(SUM(BB116:BB119),2)</f>
        <v>0</v>
      </c>
      <c r="BC115" s="128">
        <f>ROUND(SUM(BC116:BC119),2)</f>
        <v>0</v>
      </c>
      <c r="BD115" s="130">
        <f>ROUND(SUM(BD116:BD119),2)</f>
        <v>0</v>
      </c>
      <c r="BE115" s="7"/>
      <c r="BS115" s="131" t="s">
        <v>81</v>
      </c>
      <c r="BT115" s="131" t="s">
        <v>89</v>
      </c>
      <c r="BU115" s="131" t="s">
        <v>83</v>
      </c>
      <c r="BV115" s="131" t="s">
        <v>84</v>
      </c>
      <c r="BW115" s="131" t="s">
        <v>154</v>
      </c>
      <c r="BX115" s="131" t="s">
        <v>5</v>
      </c>
      <c r="CL115" s="131" t="s">
        <v>19</v>
      </c>
      <c r="CM115" s="131" t="s">
        <v>91</v>
      </c>
    </row>
    <row r="116" s="4" customFormat="1" ht="23.25" customHeight="1">
      <c r="A116" s="132" t="s">
        <v>92</v>
      </c>
      <c r="B116" s="70"/>
      <c r="C116" s="133"/>
      <c r="D116" s="133"/>
      <c r="E116" s="134" t="s">
        <v>155</v>
      </c>
      <c r="F116" s="134"/>
      <c r="G116" s="134"/>
      <c r="H116" s="134"/>
      <c r="I116" s="134"/>
      <c r="J116" s="133"/>
      <c r="K116" s="134" t="s">
        <v>156</v>
      </c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5">
        <f>'20-01-5-01 - Oprava propu...'!J32</f>
        <v>0</v>
      </c>
      <c r="AH116" s="133"/>
      <c r="AI116" s="133"/>
      <c r="AJ116" s="133"/>
      <c r="AK116" s="133"/>
      <c r="AL116" s="133"/>
      <c r="AM116" s="133"/>
      <c r="AN116" s="135">
        <f>SUM(AG116,AT116)</f>
        <v>0</v>
      </c>
      <c r="AO116" s="133"/>
      <c r="AP116" s="133"/>
      <c r="AQ116" s="136" t="s">
        <v>95</v>
      </c>
      <c r="AR116" s="72"/>
      <c r="AS116" s="137">
        <v>0</v>
      </c>
      <c r="AT116" s="138">
        <f>ROUND(SUM(AV116:AW116),2)</f>
        <v>0</v>
      </c>
      <c r="AU116" s="139">
        <f>'20-01-5-01 - Oprava propu...'!P129</f>
        <v>0</v>
      </c>
      <c r="AV116" s="138">
        <f>'20-01-5-01 - Oprava propu...'!J35</f>
        <v>0</v>
      </c>
      <c r="AW116" s="138">
        <f>'20-01-5-01 - Oprava propu...'!J36</f>
        <v>0</v>
      </c>
      <c r="AX116" s="138">
        <f>'20-01-5-01 - Oprava propu...'!J37</f>
        <v>0</v>
      </c>
      <c r="AY116" s="138">
        <f>'20-01-5-01 - Oprava propu...'!J38</f>
        <v>0</v>
      </c>
      <c r="AZ116" s="138">
        <f>'20-01-5-01 - Oprava propu...'!F35</f>
        <v>0</v>
      </c>
      <c r="BA116" s="138">
        <f>'20-01-5-01 - Oprava propu...'!F36</f>
        <v>0</v>
      </c>
      <c r="BB116" s="138">
        <f>'20-01-5-01 - Oprava propu...'!F37</f>
        <v>0</v>
      </c>
      <c r="BC116" s="138">
        <f>'20-01-5-01 - Oprava propu...'!F38</f>
        <v>0</v>
      </c>
      <c r="BD116" s="140">
        <f>'20-01-5-01 - Oprava propu...'!F39</f>
        <v>0</v>
      </c>
      <c r="BE116" s="4"/>
      <c r="BT116" s="141" t="s">
        <v>91</v>
      </c>
      <c r="BV116" s="141" t="s">
        <v>84</v>
      </c>
      <c r="BW116" s="141" t="s">
        <v>157</v>
      </c>
      <c r="BX116" s="141" t="s">
        <v>154</v>
      </c>
      <c r="CL116" s="141" t="s">
        <v>19</v>
      </c>
    </row>
    <row r="117" s="4" customFormat="1" ht="23.25" customHeight="1">
      <c r="A117" s="132" t="s">
        <v>92</v>
      </c>
      <c r="B117" s="70"/>
      <c r="C117" s="133"/>
      <c r="D117" s="133"/>
      <c r="E117" s="134" t="s">
        <v>158</v>
      </c>
      <c r="F117" s="134"/>
      <c r="G117" s="134"/>
      <c r="H117" s="134"/>
      <c r="I117" s="134"/>
      <c r="J117" s="133"/>
      <c r="K117" s="134" t="s">
        <v>159</v>
      </c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5">
        <f>'20-01-5-02 - Oprava propu...'!J32</f>
        <v>0</v>
      </c>
      <c r="AH117" s="133"/>
      <c r="AI117" s="133"/>
      <c r="AJ117" s="133"/>
      <c r="AK117" s="133"/>
      <c r="AL117" s="133"/>
      <c r="AM117" s="133"/>
      <c r="AN117" s="135">
        <f>SUM(AG117,AT117)</f>
        <v>0</v>
      </c>
      <c r="AO117" s="133"/>
      <c r="AP117" s="133"/>
      <c r="AQ117" s="136" t="s">
        <v>95</v>
      </c>
      <c r="AR117" s="72"/>
      <c r="AS117" s="137">
        <v>0</v>
      </c>
      <c r="AT117" s="138">
        <f>ROUND(SUM(AV117:AW117),2)</f>
        <v>0</v>
      </c>
      <c r="AU117" s="139">
        <f>'20-01-5-02 - Oprava propu...'!P124</f>
        <v>0</v>
      </c>
      <c r="AV117" s="138">
        <f>'20-01-5-02 - Oprava propu...'!J35</f>
        <v>0</v>
      </c>
      <c r="AW117" s="138">
        <f>'20-01-5-02 - Oprava propu...'!J36</f>
        <v>0</v>
      </c>
      <c r="AX117" s="138">
        <f>'20-01-5-02 - Oprava propu...'!J37</f>
        <v>0</v>
      </c>
      <c r="AY117" s="138">
        <f>'20-01-5-02 - Oprava propu...'!J38</f>
        <v>0</v>
      </c>
      <c r="AZ117" s="138">
        <f>'20-01-5-02 - Oprava propu...'!F35</f>
        <v>0</v>
      </c>
      <c r="BA117" s="138">
        <f>'20-01-5-02 - Oprava propu...'!F36</f>
        <v>0</v>
      </c>
      <c r="BB117" s="138">
        <f>'20-01-5-02 - Oprava propu...'!F37</f>
        <v>0</v>
      </c>
      <c r="BC117" s="138">
        <f>'20-01-5-02 - Oprava propu...'!F38</f>
        <v>0</v>
      </c>
      <c r="BD117" s="140">
        <f>'20-01-5-02 - Oprava propu...'!F39</f>
        <v>0</v>
      </c>
      <c r="BE117" s="4"/>
      <c r="BT117" s="141" t="s">
        <v>91</v>
      </c>
      <c r="BV117" s="141" t="s">
        <v>84</v>
      </c>
      <c r="BW117" s="141" t="s">
        <v>160</v>
      </c>
      <c r="BX117" s="141" t="s">
        <v>154</v>
      </c>
      <c r="CL117" s="141" t="s">
        <v>19</v>
      </c>
    </row>
    <row r="118" s="4" customFormat="1" ht="23.25" customHeight="1">
      <c r="A118" s="132" t="s">
        <v>92</v>
      </c>
      <c r="B118" s="70"/>
      <c r="C118" s="133"/>
      <c r="D118" s="133"/>
      <c r="E118" s="134" t="s">
        <v>161</v>
      </c>
      <c r="F118" s="134"/>
      <c r="G118" s="134"/>
      <c r="H118" s="134"/>
      <c r="I118" s="134"/>
      <c r="J118" s="133"/>
      <c r="K118" s="134" t="s">
        <v>162</v>
      </c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5">
        <f>'20-01-5-03 - Oprava propu...'!J32</f>
        <v>0</v>
      </c>
      <c r="AH118" s="133"/>
      <c r="AI118" s="133"/>
      <c r="AJ118" s="133"/>
      <c r="AK118" s="133"/>
      <c r="AL118" s="133"/>
      <c r="AM118" s="133"/>
      <c r="AN118" s="135">
        <f>SUM(AG118,AT118)</f>
        <v>0</v>
      </c>
      <c r="AO118" s="133"/>
      <c r="AP118" s="133"/>
      <c r="AQ118" s="136" t="s">
        <v>95</v>
      </c>
      <c r="AR118" s="72"/>
      <c r="AS118" s="137">
        <v>0</v>
      </c>
      <c r="AT118" s="138">
        <f>ROUND(SUM(AV118:AW118),2)</f>
        <v>0</v>
      </c>
      <c r="AU118" s="139">
        <f>'20-01-5-03 - Oprava propu...'!P126</f>
        <v>0</v>
      </c>
      <c r="AV118" s="138">
        <f>'20-01-5-03 - Oprava propu...'!J35</f>
        <v>0</v>
      </c>
      <c r="AW118" s="138">
        <f>'20-01-5-03 - Oprava propu...'!J36</f>
        <v>0</v>
      </c>
      <c r="AX118" s="138">
        <f>'20-01-5-03 - Oprava propu...'!J37</f>
        <v>0</v>
      </c>
      <c r="AY118" s="138">
        <f>'20-01-5-03 - Oprava propu...'!J38</f>
        <v>0</v>
      </c>
      <c r="AZ118" s="138">
        <f>'20-01-5-03 - Oprava propu...'!F35</f>
        <v>0</v>
      </c>
      <c r="BA118" s="138">
        <f>'20-01-5-03 - Oprava propu...'!F36</f>
        <v>0</v>
      </c>
      <c r="BB118" s="138">
        <f>'20-01-5-03 - Oprava propu...'!F37</f>
        <v>0</v>
      </c>
      <c r="BC118" s="138">
        <f>'20-01-5-03 - Oprava propu...'!F38</f>
        <v>0</v>
      </c>
      <c r="BD118" s="140">
        <f>'20-01-5-03 - Oprava propu...'!F39</f>
        <v>0</v>
      </c>
      <c r="BE118" s="4"/>
      <c r="BT118" s="141" t="s">
        <v>91</v>
      </c>
      <c r="BV118" s="141" t="s">
        <v>84</v>
      </c>
      <c r="BW118" s="141" t="s">
        <v>163</v>
      </c>
      <c r="BX118" s="141" t="s">
        <v>154</v>
      </c>
      <c r="CL118" s="141" t="s">
        <v>19</v>
      </c>
    </row>
    <row r="119" s="4" customFormat="1" ht="23.25" customHeight="1">
      <c r="A119" s="132" t="s">
        <v>92</v>
      </c>
      <c r="B119" s="70"/>
      <c r="C119" s="133"/>
      <c r="D119" s="133"/>
      <c r="E119" s="134" t="s">
        <v>134</v>
      </c>
      <c r="F119" s="134"/>
      <c r="G119" s="134"/>
      <c r="H119" s="134"/>
      <c r="I119" s="134"/>
      <c r="J119" s="133"/>
      <c r="K119" s="134" t="s">
        <v>164</v>
      </c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5">
        <f>'20-01-3-04 - Oprava propu..._01'!J32</f>
        <v>0</v>
      </c>
      <c r="AH119" s="133"/>
      <c r="AI119" s="133"/>
      <c r="AJ119" s="133"/>
      <c r="AK119" s="133"/>
      <c r="AL119" s="133"/>
      <c r="AM119" s="133"/>
      <c r="AN119" s="135">
        <f>SUM(AG119,AT119)</f>
        <v>0</v>
      </c>
      <c r="AO119" s="133"/>
      <c r="AP119" s="133"/>
      <c r="AQ119" s="136" t="s">
        <v>95</v>
      </c>
      <c r="AR119" s="72"/>
      <c r="AS119" s="137">
        <v>0</v>
      </c>
      <c r="AT119" s="138">
        <f>ROUND(SUM(AV119:AW119),2)</f>
        <v>0</v>
      </c>
      <c r="AU119" s="139">
        <f>'20-01-3-04 - Oprava propu..._01'!P121</f>
        <v>0</v>
      </c>
      <c r="AV119" s="138">
        <f>'20-01-3-04 - Oprava propu..._01'!J35</f>
        <v>0</v>
      </c>
      <c r="AW119" s="138">
        <f>'20-01-3-04 - Oprava propu..._01'!J36</f>
        <v>0</v>
      </c>
      <c r="AX119" s="138">
        <f>'20-01-3-04 - Oprava propu..._01'!J37</f>
        <v>0</v>
      </c>
      <c r="AY119" s="138">
        <f>'20-01-3-04 - Oprava propu..._01'!J38</f>
        <v>0</v>
      </c>
      <c r="AZ119" s="138">
        <f>'20-01-3-04 - Oprava propu..._01'!F35</f>
        <v>0</v>
      </c>
      <c r="BA119" s="138">
        <f>'20-01-3-04 - Oprava propu..._01'!F36</f>
        <v>0</v>
      </c>
      <c r="BB119" s="138">
        <f>'20-01-3-04 - Oprava propu..._01'!F37</f>
        <v>0</v>
      </c>
      <c r="BC119" s="138">
        <f>'20-01-3-04 - Oprava propu..._01'!F38</f>
        <v>0</v>
      </c>
      <c r="BD119" s="140">
        <f>'20-01-3-04 - Oprava propu..._01'!F39</f>
        <v>0</v>
      </c>
      <c r="BE119" s="4"/>
      <c r="BT119" s="141" t="s">
        <v>91</v>
      </c>
      <c r="BV119" s="141" t="s">
        <v>84</v>
      </c>
      <c r="BW119" s="141" t="s">
        <v>165</v>
      </c>
      <c r="BX119" s="141" t="s">
        <v>154</v>
      </c>
      <c r="CL119" s="141" t="s">
        <v>19</v>
      </c>
    </row>
    <row r="120" s="7" customFormat="1" ht="37.5" customHeight="1">
      <c r="A120" s="7"/>
      <c r="B120" s="119"/>
      <c r="C120" s="120"/>
      <c r="D120" s="121" t="s">
        <v>166</v>
      </c>
      <c r="E120" s="121"/>
      <c r="F120" s="121"/>
      <c r="G120" s="121"/>
      <c r="H120" s="121"/>
      <c r="I120" s="122"/>
      <c r="J120" s="121" t="s">
        <v>167</v>
      </c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3">
        <f>ROUND(SUM(AG121:AG124),2)</f>
        <v>0</v>
      </c>
      <c r="AH120" s="122"/>
      <c r="AI120" s="122"/>
      <c r="AJ120" s="122"/>
      <c r="AK120" s="122"/>
      <c r="AL120" s="122"/>
      <c r="AM120" s="122"/>
      <c r="AN120" s="124">
        <f>SUM(AG120,AT120)</f>
        <v>0</v>
      </c>
      <c r="AO120" s="122"/>
      <c r="AP120" s="122"/>
      <c r="AQ120" s="125" t="s">
        <v>88</v>
      </c>
      <c r="AR120" s="126"/>
      <c r="AS120" s="127">
        <f>ROUND(SUM(AS121:AS124),2)</f>
        <v>0</v>
      </c>
      <c r="AT120" s="128">
        <f>ROUND(SUM(AV120:AW120),2)</f>
        <v>0</v>
      </c>
      <c r="AU120" s="129">
        <f>ROUND(SUM(AU121:AU124),5)</f>
        <v>0</v>
      </c>
      <c r="AV120" s="128">
        <f>ROUND(AZ120*L29,2)</f>
        <v>0</v>
      </c>
      <c r="AW120" s="128">
        <f>ROUND(BA120*L30,2)</f>
        <v>0</v>
      </c>
      <c r="AX120" s="128">
        <f>ROUND(BB120*L29,2)</f>
        <v>0</v>
      </c>
      <c r="AY120" s="128">
        <f>ROUND(BC120*L30,2)</f>
        <v>0</v>
      </c>
      <c r="AZ120" s="128">
        <f>ROUND(SUM(AZ121:AZ124),2)</f>
        <v>0</v>
      </c>
      <c r="BA120" s="128">
        <f>ROUND(SUM(BA121:BA124),2)</f>
        <v>0</v>
      </c>
      <c r="BB120" s="128">
        <f>ROUND(SUM(BB121:BB124),2)</f>
        <v>0</v>
      </c>
      <c r="BC120" s="128">
        <f>ROUND(SUM(BC121:BC124),2)</f>
        <v>0</v>
      </c>
      <c r="BD120" s="130">
        <f>ROUND(SUM(BD121:BD124),2)</f>
        <v>0</v>
      </c>
      <c r="BE120" s="7"/>
      <c r="BS120" s="131" t="s">
        <v>81</v>
      </c>
      <c r="BT120" s="131" t="s">
        <v>89</v>
      </c>
      <c r="BU120" s="131" t="s">
        <v>83</v>
      </c>
      <c r="BV120" s="131" t="s">
        <v>84</v>
      </c>
      <c r="BW120" s="131" t="s">
        <v>168</v>
      </c>
      <c r="BX120" s="131" t="s">
        <v>5</v>
      </c>
      <c r="CL120" s="131" t="s">
        <v>19</v>
      </c>
      <c r="CM120" s="131" t="s">
        <v>91</v>
      </c>
    </row>
    <row r="121" s="4" customFormat="1" ht="23.25" customHeight="1">
      <c r="A121" s="132" t="s">
        <v>92</v>
      </c>
      <c r="B121" s="70"/>
      <c r="C121" s="133"/>
      <c r="D121" s="133"/>
      <c r="E121" s="134" t="s">
        <v>169</v>
      </c>
      <c r="F121" s="134"/>
      <c r="G121" s="134"/>
      <c r="H121" s="134"/>
      <c r="I121" s="134"/>
      <c r="J121" s="133"/>
      <c r="K121" s="134" t="s">
        <v>170</v>
      </c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5">
        <f>'20-01-6-01 - Oprava propu...'!J32</f>
        <v>0</v>
      </c>
      <c r="AH121" s="133"/>
      <c r="AI121" s="133"/>
      <c r="AJ121" s="133"/>
      <c r="AK121" s="133"/>
      <c r="AL121" s="133"/>
      <c r="AM121" s="133"/>
      <c r="AN121" s="135">
        <f>SUM(AG121,AT121)</f>
        <v>0</v>
      </c>
      <c r="AO121" s="133"/>
      <c r="AP121" s="133"/>
      <c r="AQ121" s="136" t="s">
        <v>95</v>
      </c>
      <c r="AR121" s="72"/>
      <c r="AS121" s="137">
        <v>0</v>
      </c>
      <c r="AT121" s="138">
        <f>ROUND(SUM(AV121:AW121),2)</f>
        <v>0</v>
      </c>
      <c r="AU121" s="139">
        <f>'20-01-6-01 - Oprava propu...'!P133</f>
        <v>0</v>
      </c>
      <c r="AV121" s="138">
        <f>'20-01-6-01 - Oprava propu...'!J35</f>
        <v>0</v>
      </c>
      <c r="AW121" s="138">
        <f>'20-01-6-01 - Oprava propu...'!J36</f>
        <v>0</v>
      </c>
      <c r="AX121" s="138">
        <f>'20-01-6-01 - Oprava propu...'!J37</f>
        <v>0</v>
      </c>
      <c r="AY121" s="138">
        <f>'20-01-6-01 - Oprava propu...'!J38</f>
        <v>0</v>
      </c>
      <c r="AZ121" s="138">
        <f>'20-01-6-01 - Oprava propu...'!F35</f>
        <v>0</v>
      </c>
      <c r="BA121" s="138">
        <f>'20-01-6-01 - Oprava propu...'!F36</f>
        <v>0</v>
      </c>
      <c r="BB121" s="138">
        <f>'20-01-6-01 - Oprava propu...'!F37</f>
        <v>0</v>
      </c>
      <c r="BC121" s="138">
        <f>'20-01-6-01 - Oprava propu...'!F38</f>
        <v>0</v>
      </c>
      <c r="BD121" s="140">
        <f>'20-01-6-01 - Oprava propu...'!F39</f>
        <v>0</v>
      </c>
      <c r="BE121" s="4"/>
      <c r="BT121" s="141" t="s">
        <v>91</v>
      </c>
      <c r="BV121" s="141" t="s">
        <v>84</v>
      </c>
      <c r="BW121" s="141" t="s">
        <v>171</v>
      </c>
      <c r="BX121" s="141" t="s">
        <v>168</v>
      </c>
      <c r="CL121" s="141" t="s">
        <v>19</v>
      </c>
    </row>
    <row r="122" s="4" customFormat="1" ht="23.25" customHeight="1">
      <c r="A122" s="132" t="s">
        <v>92</v>
      </c>
      <c r="B122" s="70"/>
      <c r="C122" s="133"/>
      <c r="D122" s="133"/>
      <c r="E122" s="134" t="s">
        <v>172</v>
      </c>
      <c r="F122" s="134"/>
      <c r="G122" s="134"/>
      <c r="H122" s="134"/>
      <c r="I122" s="134"/>
      <c r="J122" s="133"/>
      <c r="K122" s="134" t="s">
        <v>173</v>
      </c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5">
        <f>'20-01-6-02 - Oprava propu...'!J32</f>
        <v>0</v>
      </c>
      <c r="AH122" s="133"/>
      <c r="AI122" s="133"/>
      <c r="AJ122" s="133"/>
      <c r="AK122" s="133"/>
      <c r="AL122" s="133"/>
      <c r="AM122" s="133"/>
      <c r="AN122" s="135">
        <f>SUM(AG122,AT122)</f>
        <v>0</v>
      </c>
      <c r="AO122" s="133"/>
      <c r="AP122" s="133"/>
      <c r="AQ122" s="136" t="s">
        <v>95</v>
      </c>
      <c r="AR122" s="72"/>
      <c r="AS122" s="137">
        <v>0</v>
      </c>
      <c r="AT122" s="138">
        <f>ROUND(SUM(AV122:AW122),2)</f>
        <v>0</v>
      </c>
      <c r="AU122" s="139">
        <f>'20-01-6-02 - Oprava propu...'!P124</f>
        <v>0</v>
      </c>
      <c r="AV122" s="138">
        <f>'20-01-6-02 - Oprava propu...'!J35</f>
        <v>0</v>
      </c>
      <c r="AW122" s="138">
        <f>'20-01-6-02 - Oprava propu...'!J36</f>
        <v>0</v>
      </c>
      <c r="AX122" s="138">
        <f>'20-01-6-02 - Oprava propu...'!J37</f>
        <v>0</v>
      </c>
      <c r="AY122" s="138">
        <f>'20-01-6-02 - Oprava propu...'!J38</f>
        <v>0</v>
      </c>
      <c r="AZ122" s="138">
        <f>'20-01-6-02 - Oprava propu...'!F35</f>
        <v>0</v>
      </c>
      <c r="BA122" s="138">
        <f>'20-01-6-02 - Oprava propu...'!F36</f>
        <v>0</v>
      </c>
      <c r="BB122" s="138">
        <f>'20-01-6-02 - Oprava propu...'!F37</f>
        <v>0</v>
      </c>
      <c r="BC122" s="138">
        <f>'20-01-6-02 - Oprava propu...'!F38</f>
        <v>0</v>
      </c>
      <c r="BD122" s="140">
        <f>'20-01-6-02 - Oprava propu...'!F39</f>
        <v>0</v>
      </c>
      <c r="BE122" s="4"/>
      <c r="BT122" s="141" t="s">
        <v>91</v>
      </c>
      <c r="BV122" s="141" t="s">
        <v>84</v>
      </c>
      <c r="BW122" s="141" t="s">
        <v>174</v>
      </c>
      <c r="BX122" s="141" t="s">
        <v>168</v>
      </c>
      <c r="CL122" s="141" t="s">
        <v>19</v>
      </c>
    </row>
    <row r="123" s="4" customFormat="1" ht="23.25" customHeight="1">
      <c r="A123" s="132" t="s">
        <v>92</v>
      </c>
      <c r="B123" s="70"/>
      <c r="C123" s="133"/>
      <c r="D123" s="133"/>
      <c r="E123" s="134" t="s">
        <v>175</v>
      </c>
      <c r="F123" s="134"/>
      <c r="G123" s="134"/>
      <c r="H123" s="134"/>
      <c r="I123" s="134"/>
      <c r="J123" s="133"/>
      <c r="K123" s="134" t="s">
        <v>176</v>
      </c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5">
        <f>'20-01-6-03 - Oprava propu...'!J32</f>
        <v>0</v>
      </c>
      <c r="AH123" s="133"/>
      <c r="AI123" s="133"/>
      <c r="AJ123" s="133"/>
      <c r="AK123" s="133"/>
      <c r="AL123" s="133"/>
      <c r="AM123" s="133"/>
      <c r="AN123" s="135">
        <f>SUM(AG123,AT123)</f>
        <v>0</v>
      </c>
      <c r="AO123" s="133"/>
      <c r="AP123" s="133"/>
      <c r="AQ123" s="136" t="s">
        <v>95</v>
      </c>
      <c r="AR123" s="72"/>
      <c r="AS123" s="137">
        <v>0</v>
      </c>
      <c r="AT123" s="138">
        <f>ROUND(SUM(AV123:AW123),2)</f>
        <v>0</v>
      </c>
      <c r="AU123" s="139">
        <f>'20-01-6-03 - Oprava propu...'!P126</f>
        <v>0</v>
      </c>
      <c r="AV123" s="138">
        <f>'20-01-6-03 - Oprava propu...'!J35</f>
        <v>0</v>
      </c>
      <c r="AW123" s="138">
        <f>'20-01-6-03 - Oprava propu...'!J36</f>
        <v>0</v>
      </c>
      <c r="AX123" s="138">
        <f>'20-01-6-03 - Oprava propu...'!J37</f>
        <v>0</v>
      </c>
      <c r="AY123" s="138">
        <f>'20-01-6-03 - Oprava propu...'!J38</f>
        <v>0</v>
      </c>
      <c r="AZ123" s="138">
        <f>'20-01-6-03 - Oprava propu...'!F35</f>
        <v>0</v>
      </c>
      <c r="BA123" s="138">
        <f>'20-01-6-03 - Oprava propu...'!F36</f>
        <v>0</v>
      </c>
      <c r="BB123" s="138">
        <f>'20-01-6-03 - Oprava propu...'!F37</f>
        <v>0</v>
      </c>
      <c r="BC123" s="138">
        <f>'20-01-6-03 - Oprava propu...'!F38</f>
        <v>0</v>
      </c>
      <c r="BD123" s="140">
        <f>'20-01-6-03 - Oprava propu...'!F39</f>
        <v>0</v>
      </c>
      <c r="BE123" s="4"/>
      <c r="BT123" s="141" t="s">
        <v>91</v>
      </c>
      <c r="BV123" s="141" t="s">
        <v>84</v>
      </c>
      <c r="BW123" s="141" t="s">
        <v>177</v>
      </c>
      <c r="BX123" s="141" t="s">
        <v>168</v>
      </c>
      <c r="CL123" s="141" t="s">
        <v>19</v>
      </c>
    </row>
    <row r="124" s="4" customFormat="1" ht="23.25" customHeight="1">
      <c r="A124" s="132" t="s">
        <v>92</v>
      </c>
      <c r="B124" s="70"/>
      <c r="C124" s="133"/>
      <c r="D124" s="133"/>
      <c r="E124" s="134" t="s">
        <v>134</v>
      </c>
      <c r="F124" s="134"/>
      <c r="G124" s="134"/>
      <c r="H124" s="134"/>
      <c r="I124" s="134"/>
      <c r="J124" s="133"/>
      <c r="K124" s="134" t="s">
        <v>178</v>
      </c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5">
        <f>'20-01-3-04 - Oprava propu..._02'!J32</f>
        <v>0</v>
      </c>
      <c r="AH124" s="133"/>
      <c r="AI124" s="133"/>
      <c r="AJ124" s="133"/>
      <c r="AK124" s="133"/>
      <c r="AL124" s="133"/>
      <c r="AM124" s="133"/>
      <c r="AN124" s="135">
        <f>SUM(AG124,AT124)</f>
        <v>0</v>
      </c>
      <c r="AO124" s="133"/>
      <c r="AP124" s="133"/>
      <c r="AQ124" s="136" t="s">
        <v>95</v>
      </c>
      <c r="AR124" s="72"/>
      <c r="AS124" s="142">
        <v>0</v>
      </c>
      <c r="AT124" s="143">
        <f>ROUND(SUM(AV124:AW124),2)</f>
        <v>0</v>
      </c>
      <c r="AU124" s="144">
        <f>'20-01-3-04 - Oprava propu..._02'!P121</f>
        <v>0</v>
      </c>
      <c r="AV124" s="143">
        <f>'20-01-3-04 - Oprava propu..._02'!J35</f>
        <v>0</v>
      </c>
      <c r="AW124" s="143">
        <f>'20-01-3-04 - Oprava propu..._02'!J36</f>
        <v>0</v>
      </c>
      <c r="AX124" s="143">
        <f>'20-01-3-04 - Oprava propu..._02'!J37</f>
        <v>0</v>
      </c>
      <c r="AY124" s="143">
        <f>'20-01-3-04 - Oprava propu..._02'!J38</f>
        <v>0</v>
      </c>
      <c r="AZ124" s="143">
        <f>'20-01-3-04 - Oprava propu..._02'!F35</f>
        <v>0</v>
      </c>
      <c r="BA124" s="143">
        <f>'20-01-3-04 - Oprava propu..._02'!F36</f>
        <v>0</v>
      </c>
      <c r="BB124" s="143">
        <f>'20-01-3-04 - Oprava propu..._02'!F37</f>
        <v>0</v>
      </c>
      <c r="BC124" s="143">
        <f>'20-01-3-04 - Oprava propu..._02'!F38</f>
        <v>0</v>
      </c>
      <c r="BD124" s="145">
        <f>'20-01-3-04 - Oprava propu..._02'!F39</f>
        <v>0</v>
      </c>
      <c r="BE124" s="4"/>
      <c r="BT124" s="141" t="s">
        <v>91</v>
      </c>
      <c r="BV124" s="141" t="s">
        <v>84</v>
      </c>
      <c r="BW124" s="141" t="s">
        <v>179</v>
      </c>
      <c r="BX124" s="141" t="s">
        <v>168</v>
      </c>
      <c r="CL124" s="141" t="s">
        <v>19</v>
      </c>
    </row>
    <row r="125" s="2" customFormat="1" ht="30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4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44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</row>
  </sheetData>
  <sheetProtection sheet="1" formatColumns="0" formatRows="0" objects="1" scenarios="1" spinCount="100000" saltValue="I3ljbrYh89Hzz/N1RJTuR34MfW18U1KgSrpMw7wncd+gF5L4I/yvjI6nUG/w/m3bbbWwOVhWWuGH1irRsIEVrw==" hashValue="DzdQW/zjDK/izM5SdM8uy5s8CVnAMD3uJNs5nSrZR2cfPjehczUOkw6xdFYj8yPR8iaz5FRrrD3SSwEQS1ZPyg==" algorithmName="SHA-512" password="CC35"/>
  <mergeCells count="158">
    <mergeCell ref="E104:I104"/>
    <mergeCell ref="K104:AF104"/>
    <mergeCell ref="D105:H105"/>
    <mergeCell ref="J105:AF105"/>
    <mergeCell ref="K106:AF106"/>
    <mergeCell ref="E106:I106"/>
    <mergeCell ref="E107:I107"/>
    <mergeCell ref="K107:AF107"/>
    <mergeCell ref="K108:AF108"/>
    <mergeCell ref="E108:I108"/>
    <mergeCell ref="E109:I109"/>
    <mergeCell ref="K109:AF109"/>
    <mergeCell ref="J110:AF110"/>
    <mergeCell ref="D110:H110"/>
    <mergeCell ref="K111:AF111"/>
    <mergeCell ref="E111:I111"/>
    <mergeCell ref="K112:AF112"/>
    <mergeCell ref="E112:I112"/>
    <mergeCell ref="E113:I113"/>
    <mergeCell ref="K113:AF113"/>
    <mergeCell ref="E114:I114"/>
    <mergeCell ref="K114:AF114"/>
    <mergeCell ref="D115:H115"/>
    <mergeCell ref="J115:AF115"/>
    <mergeCell ref="K116:AF116"/>
    <mergeCell ref="E116:I116"/>
    <mergeCell ref="K117:AF117"/>
    <mergeCell ref="E117:I117"/>
    <mergeCell ref="K118:AF118"/>
    <mergeCell ref="E118:I118"/>
    <mergeCell ref="E119:I119"/>
    <mergeCell ref="K119:AF119"/>
    <mergeCell ref="D120:H120"/>
    <mergeCell ref="J120:AF120"/>
    <mergeCell ref="E121:I121"/>
    <mergeCell ref="K121:AF121"/>
    <mergeCell ref="E122:I122"/>
    <mergeCell ref="K122:AF122"/>
    <mergeCell ref="E123:I123"/>
    <mergeCell ref="K123:AF123"/>
    <mergeCell ref="E124:I124"/>
    <mergeCell ref="K124:AF124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J100:AF100"/>
    <mergeCell ref="D100:H100"/>
    <mergeCell ref="E101:I101"/>
    <mergeCell ref="K101:AF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0-01-1-01 - SO 01 Oprava...'!C2" display="/"/>
    <hyperlink ref="A97" location="'20-01-1-02 - SO 02 Oprava...'!C2" display="/"/>
    <hyperlink ref="A98" location="'20-01-1-03 - Oprava propu...'!C2" display="/"/>
    <hyperlink ref="A99" location="'20-02-2-02 - Oprava propu...'!C2" display="/"/>
    <hyperlink ref="A101" location="'20-01-2-01 - SO 101 - Opr...'!C2" display="/"/>
    <hyperlink ref="A102" location="'20-01-2-02 - SO 201 - Opr...'!C2" display="/"/>
    <hyperlink ref="A103" location="'20-01-2-03 - Oprava mostu...'!C2" display="/"/>
    <hyperlink ref="A104" location="'20-01-2-04 - Oprava mostu...'!C2" display="/"/>
    <hyperlink ref="A106" location="'20-01-3-01 - Oprava propu...'!C2" display="/"/>
    <hyperlink ref="A107" location="'20-01-3-02 - Oprava propu...'!C2" display="/"/>
    <hyperlink ref="A108" location="'20-01-3-03 - Oprava propu...'!C2" display="/"/>
    <hyperlink ref="A109" location="'20-01-3-04 - Oprava propu...'!C2" display="/"/>
    <hyperlink ref="A111" location="'20-01-4-01 - Oprava propu...'!C2" display="/"/>
    <hyperlink ref="A112" location="'20-01-4-02 - Oprava propu...'!C2" display="/"/>
    <hyperlink ref="A113" location="'20-01-4-03 - Oprava propu...'!C2" display="/"/>
    <hyperlink ref="A114" location="'20-01-4-04 - Oprava propu...'!C2" display="/"/>
    <hyperlink ref="A116" location="'20-01-5-01 - Oprava propu...'!C2" display="/"/>
    <hyperlink ref="A117" location="'20-01-5-02 - Oprava propu...'!C2" display="/"/>
    <hyperlink ref="A118" location="'20-01-5-03 - Oprava propu...'!C2" display="/"/>
    <hyperlink ref="A119" location="'20-01-3-04 - Oprava propu..._01'!C2" display="/"/>
    <hyperlink ref="A121" location="'20-01-6-01 - Oprava propu...'!C2" display="/"/>
    <hyperlink ref="A122" location="'20-01-6-02 - Oprava propu...'!C2" display="/"/>
    <hyperlink ref="A123" location="'20-01-6-03 - Oprava propu...'!C2" display="/"/>
    <hyperlink ref="A124" location="'20-01-3-04 - Oprava propu...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1225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1226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1227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ROUND((SUM(BE130:BE332)),  2)</f>
        <v>0</v>
      </c>
      <c r="G35" s="38"/>
      <c r="H35" s="38"/>
      <c r="I35" s="174">
        <v>0.20999999999999999</v>
      </c>
      <c r="J35" s="173">
        <f>ROUND(((SUM(BE130:BE332))*I35),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ROUND((SUM(BF130:BF332)),  2)</f>
        <v>0</v>
      </c>
      <c r="G36" s="38"/>
      <c r="H36" s="38"/>
      <c r="I36" s="174">
        <v>0.14999999999999999</v>
      </c>
      <c r="J36" s="173">
        <f>ROUND(((SUM(BF130:BF332))*I36),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ROUND((SUM(BG130:BG332)),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ROUND((SUM(BH130:BH332)),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ROUND((SUM(BI130:BI332)),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1225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20-01-3/01 - Oprava propustku v km 9,910 _ Propustek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Vrátno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J130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J131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J132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J206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198</v>
      </c>
      <c r="E101" s="214"/>
      <c r="F101" s="214"/>
      <c r="G101" s="214"/>
      <c r="H101" s="214"/>
      <c r="I101" s="215"/>
      <c r="J101" s="216">
        <f>J223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199</v>
      </c>
      <c r="E102" s="214"/>
      <c r="F102" s="214"/>
      <c r="G102" s="214"/>
      <c r="H102" s="214"/>
      <c r="I102" s="215"/>
      <c r="J102" s="216">
        <f>J243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200</v>
      </c>
      <c r="E103" s="214"/>
      <c r="F103" s="214"/>
      <c r="G103" s="214"/>
      <c r="H103" s="214"/>
      <c r="I103" s="215"/>
      <c r="J103" s="216">
        <f>J262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202</v>
      </c>
      <c r="E104" s="214"/>
      <c r="F104" s="214"/>
      <c r="G104" s="214"/>
      <c r="H104" s="214"/>
      <c r="I104" s="215"/>
      <c r="J104" s="216">
        <f>J276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1228</v>
      </c>
      <c r="E105" s="214"/>
      <c r="F105" s="214"/>
      <c r="G105" s="214"/>
      <c r="H105" s="214"/>
      <c r="I105" s="215"/>
      <c r="J105" s="216">
        <f>J307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204</v>
      </c>
      <c r="E106" s="214"/>
      <c r="F106" s="214"/>
      <c r="G106" s="214"/>
      <c r="H106" s="214"/>
      <c r="I106" s="215"/>
      <c r="J106" s="216">
        <f>J316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5"/>
      <c r="C107" s="206"/>
      <c r="D107" s="207" t="s">
        <v>205</v>
      </c>
      <c r="E107" s="208"/>
      <c r="F107" s="208"/>
      <c r="G107" s="208"/>
      <c r="H107" s="208"/>
      <c r="I107" s="209"/>
      <c r="J107" s="210">
        <f>J318</f>
        <v>0</v>
      </c>
      <c r="K107" s="206"/>
      <c r="L107" s="21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12"/>
      <c r="C108" s="133"/>
      <c r="D108" s="213" t="s">
        <v>206</v>
      </c>
      <c r="E108" s="214"/>
      <c r="F108" s="214"/>
      <c r="G108" s="214"/>
      <c r="H108" s="214"/>
      <c r="I108" s="215"/>
      <c r="J108" s="216">
        <f>J319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5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8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2" t="s">
        <v>209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3.25" customHeight="1">
      <c r="A118" s="38"/>
      <c r="B118" s="39"/>
      <c r="C118" s="40"/>
      <c r="D118" s="40"/>
      <c r="E118" s="199" t="str">
        <f>E7</f>
        <v>Oprava mostních objektů v km 2,208, 9,094, 9,910 a 4,236, 9,298, 12,664 na trati Mšeno - Skalsko - Mladá Boleslav</v>
      </c>
      <c r="F118" s="31"/>
      <c r="G118" s="31"/>
      <c r="H118" s="31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0"/>
      <c r="C119" s="31" t="s">
        <v>181</v>
      </c>
      <c r="D119" s="21"/>
      <c r="E119" s="21"/>
      <c r="F119" s="21"/>
      <c r="G119" s="21"/>
      <c r="H119" s="21"/>
      <c r="I119" s="146"/>
      <c r="J119" s="21"/>
      <c r="K119" s="21"/>
      <c r="L119" s="19"/>
    </row>
    <row r="120" s="2" customFormat="1" ht="23.25" customHeight="1">
      <c r="A120" s="38"/>
      <c r="B120" s="39"/>
      <c r="C120" s="40"/>
      <c r="D120" s="40"/>
      <c r="E120" s="199" t="s">
        <v>1225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183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20-01-3/01 - Oprava propustku v km 9,910 _ Propustek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21</v>
      </c>
      <c r="D124" s="40"/>
      <c r="E124" s="40"/>
      <c r="F124" s="26" t="str">
        <f>F14</f>
        <v>Vrátno</v>
      </c>
      <c r="G124" s="40"/>
      <c r="H124" s="40"/>
      <c r="I124" s="156" t="s">
        <v>23</v>
      </c>
      <c r="J124" s="79" t="str">
        <f>IF(J14="","",J14)</f>
        <v>20. 1. 2020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54.45" customHeight="1">
      <c r="A126" s="38"/>
      <c r="B126" s="39"/>
      <c r="C126" s="31" t="s">
        <v>29</v>
      </c>
      <c r="D126" s="40"/>
      <c r="E126" s="40"/>
      <c r="F126" s="26" t="str">
        <f>E17</f>
        <v>Správa železnic, státní organizace</v>
      </c>
      <c r="G126" s="40"/>
      <c r="H126" s="40"/>
      <c r="I126" s="156" t="s">
        <v>37</v>
      </c>
      <c r="J126" s="36" t="str">
        <f>E23</f>
        <v>Ing. Ivan Šír, projektování dopravních staveb a.s.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35</v>
      </c>
      <c r="D127" s="40"/>
      <c r="E127" s="40"/>
      <c r="F127" s="26" t="str">
        <f>IF(E20="","",E20)</f>
        <v>Vyplň údaj</v>
      </c>
      <c r="G127" s="40"/>
      <c r="H127" s="40"/>
      <c r="I127" s="156" t="s">
        <v>39</v>
      </c>
      <c r="J127" s="36" t="str">
        <f>E26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8"/>
      <c r="B129" s="219"/>
      <c r="C129" s="220" t="s">
        <v>210</v>
      </c>
      <c r="D129" s="221" t="s">
        <v>67</v>
      </c>
      <c r="E129" s="221" t="s">
        <v>63</v>
      </c>
      <c r="F129" s="221" t="s">
        <v>64</v>
      </c>
      <c r="G129" s="221" t="s">
        <v>211</v>
      </c>
      <c r="H129" s="221" t="s">
        <v>212</v>
      </c>
      <c r="I129" s="222" t="s">
        <v>213</v>
      </c>
      <c r="J129" s="221" t="s">
        <v>192</v>
      </c>
      <c r="K129" s="223" t="s">
        <v>214</v>
      </c>
      <c r="L129" s="224"/>
      <c r="M129" s="100" t="s">
        <v>1</v>
      </c>
      <c r="N129" s="101" t="s">
        <v>46</v>
      </c>
      <c r="O129" s="101" t="s">
        <v>215</v>
      </c>
      <c r="P129" s="101" t="s">
        <v>216</v>
      </c>
      <c r="Q129" s="101" t="s">
        <v>217</v>
      </c>
      <c r="R129" s="101" t="s">
        <v>218</v>
      </c>
      <c r="S129" s="101" t="s">
        <v>219</v>
      </c>
      <c r="T129" s="102" t="s">
        <v>220</v>
      </c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</row>
    <row r="130" s="2" customFormat="1" ht="22.8" customHeight="1">
      <c r="A130" s="38"/>
      <c r="B130" s="39"/>
      <c r="C130" s="107" t="s">
        <v>221</v>
      </c>
      <c r="D130" s="40"/>
      <c r="E130" s="40"/>
      <c r="F130" s="40"/>
      <c r="G130" s="40"/>
      <c r="H130" s="40"/>
      <c r="I130" s="154"/>
      <c r="J130" s="225">
        <f>BK130</f>
        <v>0</v>
      </c>
      <c r="K130" s="40"/>
      <c r="L130" s="44"/>
      <c r="M130" s="103"/>
      <c r="N130" s="226"/>
      <c r="O130" s="104"/>
      <c r="P130" s="227">
        <f>P131+P318</f>
        <v>0</v>
      </c>
      <c r="Q130" s="104"/>
      <c r="R130" s="227">
        <f>R131+R318</f>
        <v>226.68623113600003</v>
      </c>
      <c r="S130" s="104"/>
      <c r="T130" s="228">
        <f>T131+T318</f>
        <v>93.158959999999993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81</v>
      </c>
      <c r="AU130" s="16" t="s">
        <v>194</v>
      </c>
      <c r="BK130" s="229">
        <f>BK131+BK318</f>
        <v>0</v>
      </c>
    </row>
    <row r="131" s="12" customFormat="1" ht="25.92" customHeight="1">
      <c r="A131" s="12"/>
      <c r="B131" s="230"/>
      <c r="C131" s="231"/>
      <c r="D131" s="232" t="s">
        <v>81</v>
      </c>
      <c r="E131" s="233" t="s">
        <v>222</v>
      </c>
      <c r="F131" s="233" t="s">
        <v>223</v>
      </c>
      <c r="G131" s="231"/>
      <c r="H131" s="231"/>
      <c r="I131" s="234"/>
      <c r="J131" s="235">
        <f>BK131</f>
        <v>0</v>
      </c>
      <c r="K131" s="231"/>
      <c r="L131" s="236"/>
      <c r="M131" s="237"/>
      <c r="N131" s="238"/>
      <c r="O131" s="238"/>
      <c r="P131" s="239">
        <f>P132+P206+P223+P243+P262+P276+P307+P316</f>
        <v>0</v>
      </c>
      <c r="Q131" s="238"/>
      <c r="R131" s="239">
        <f>R132+R206+R223+R243+R262+R276+R307+R316</f>
        <v>226.54223113600003</v>
      </c>
      <c r="S131" s="238"/>
      <c r="T131" s="240">
        <f>T132+T206+T223+T243+T262+T276+T307+T316</f>
        <v>93.158959999999993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89</v>
      </c>
      <c r="AT131" s="242" t="s">
        <v>81</v>
      </c>
      <c r="AU131" s="242" t="s">
        <v>82</v>
      </c>
      <c r="AY131" s="241" t="s">
        <v>224</v>
      </c>
      <c r="BK131" s="243">
        <f>BK132+BK206+BK223+BK243+BK262+BK276+BK307+BK316</f>
        <v>0</v>
      </c>
    </row>
    <row r="132" s="12" customFormat="1" ht="22.8" customHeight="1">
      <c r="A132" s="12"/>
      <c r="B132" s="230"/>
      <c r="C132" s="231"/>
      <c r="D132" s="232" t="s">
        <v>81</v>
      </c>
      <c r="E132" s="244" t="s">
        <v>89</v>
      </c>
      <c r="F132" s="244" t="s">
        <v>225</v>
      </c>
      <c r="G132" s="231"/>
      <c r="H132" s="231"/>
      <c r="I132" s="234"/>
      <c r="J132" s="245">
        <f>BK132</f>
        <v>0</v>
      </c>
      <c r="K132" s="231"/>
      <c r="L132" s="236"/>
      <c r="M132" s="237"/>
      <c r="N132" s="238"/>
      <c r="O132" s="238"/>
      <c r="P132" s="239">
        <f>SUM(P133:P205)</f>
        <v>0</v>
      </c>
      <c r="Q132" s="238"/>
      <c r="R132" s="239">
        <f>SUM(R133:R205)</f>
        <v>128.04301405200002</v>
      </c>
      <c r="S132" s="238"/>
      <c r="T132" s="240">
        <f>SUM(T133:T205)</f>
        <v>7.3979999999999997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1" t="s">
        <v>89</v>
      </c>
      <c r="AT132" s="242" t="s">
        <v>81</v>
      </c>
      <c r="AU132" s="242" t="s">
        <v>89</v>
      </c>
      <c r="AY132" s="241" t="s">
        <v>224</v>
      </c>
      <c r="BK132" s="243">
        <f>SUM(BK133:BK205)</f>
        <v>0</v>
      </c>
    </row>
    <row r="133" s="2" customFormat="1" ht="21.75" customHeight="1">
      <c r="A133" s="38"/>
      <c r="B133" s="39"/>
      <c r="C133" s="246" t="s">
        <v>89</v>
      </c>
      <c r="D133" s="246" t="s">
        <v>226</v>
      </c>
      <c r="E133" s="247" t="s">
        <v>1229</v>
      </c>
      <c r="F133" s="248" t="s">
        <v>1230</v>
      </c>
      <c r="G133" s="249" t="s">
        <v>229</v>
      </c>
      <c r="H133" s="250">
        <v>30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91</v>
      </c>
    </row>
    <row r="134" s="2" customFormat="1">
      <c r="A134" s="38"/>
      <c r="B134" s="39"/>
      <c r="C134" s="40"/>
      <c r="D134" s="259" t="s">
        <v>261</v>
      </c>
      <c r="E134" s="40"/>
      <c r="F134" s="260" t="s">
        <v>1231</v>
      </c>
      <c r="G134" s="40"/>
      <c r="H134" s="40"/>
      <c r="I134" s="154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261</v>
      </c>
      <c r="AU134" s="16" t="s">
        <v>91</v>
      </c>
    </row>
    <row r="135" s="2" customFormat="1" ht="16.5" customHeight="1">
      <c r="A135" s="38"/>
      <c r="B135" s="39"/>
      <c r="C135" s="246" t="s">
        <v>91</v>
      </c>
      <c r="D135" s="246" t="s">
        <v>226</v>
      </c>
      <c r="E135" s="247" t="s">
        <v>233</v>
      </c>
      <c r="F135" s="248" t="s">
        <v>234</v>
      </c>
      <c r="G135" s="249" t="s">
        <v>229</v>
      </c>
      <c r="H135" s="250">
        <v>6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6.0000000000000002E-05</v>
      </c>
      <c r="R135" s="255">
        <f>Q135*H135</f>
        <v>0.00036000000000000002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231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231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1232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13" customFormat="1">
      <c r="A137" s="13"/>
      <c r="B137" s="263"/>
      <c r="C137" s="264"/>
      <c r="D137" s="259" t="s">
        <v>263</v>
      </c>
      <c r="E137" s="273" t="s">
        <v>1</v>
      </c>
      <c r="F137" s="265" t="s">
        <v>1233</v>
      </c>
      <c r="G137" s="264"/>
      <c r="H137" s="266">
        <v>6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2" t="s">
        <v>263</v>
      </c>
      <c r="AU137" s="272" t="s">
        <v>91</v>
      </c>
      <c r="AV137" s="13" t="s">
        <v>91</v>
      </c>
      <c r="AW137" s="13" t="s">
        <v>38</v>
      </c>
      <c r="AX137" s="13" t="s">
        <v>89</v>
      </c>
      <c r="AY137" s="272" t="s">
        <v>224</v>
      </c>
    </row>
    <row r="138" s="2" customFormat="1" ht="21.75" customHeight="1">
      <c r="A138" s="38"/>
      <c r="B138" s="39"/>
      <c r="C138" s="246" t="s">
        <v>236</v>
      </c>
      <c r="D138" s="246" t="s">
        <v>226</v>
      </c>
      <c r="E138" s="247" t="s">
        <v>1234</v>
      </c>
      <c r="F138" s="248" t="s">
        <v>1235</v>
      </c>
      <c r="G138" s="249" t="s">
        <v>229</v>
      </c>
      <c r="H138" s="250">
        <v>6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231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231</v>
      </c>
      <c r="BM138" s="257" t="s">
        <v>249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1232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13" customFormat="1">
      <c r="A140" s="13"/>
      <c r="B140" s="263"/>
      <c r="C140" s="264"/>
      <c r="D140" s="259" t="s">
        <v>263</v>
      </c>
      <c r="E140" s="273" t="s">
        <v>1</v>
      </c>
      <c r="F140" s="265" t="s">
        <v>1233</v>
      </c>
      <c r="G140" s="264"/>
      <c r="H140" s="266">
        <v>6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2" t="s">
        <v>263</v>
      </c>
      <c r="AU140" s="272" t="s">
        <v>91</v>
      </c>
      <c r="AV140" s="13" t="s">
        <v>91</v>
      </c>
      <c r="AW140" s="13" t="s">
        <v>38</v>
      </c>
      <c r="AX140" s="13" t="s">
        <v>89</v>
      </c>
      <c r="AY140" s="272" t="s">
        <v>224</v>
      </c>
    </row>
    <row r="141" s="2" customFormat="1" ht="21.75" customHeight="1">
      <c r="A141" s="38"/>
      <c r="B141" s="39"/>
      <c r="C141" s="246" t="s">
        <v>231</v>
      </c>
      <c r="D141" s="246" t="s">
        <v>226</v>
      </c>
      <c r="E141" s="247" t="s">
        <v>1236</v>
      </c>
      <c r="F141" s="248" t="s">
        <v>1237</v>
      </c>
      <c r="G141" s="249" t="s">
        <v>389</v>
      </c>
      <c r="H141" s="250">
        <v>1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257</v>
      </c>
    </row>
    <row r="142" s="2" customFormat="1" ht="21.75" customHeight="1">
      <c r="A142" s="38"/>
      <c r="B142" s="39"/>
      <c r="C142" s="246" t="s">
        <v>244</v>
      </c>
      <c r="D142" s="246" t="s">
        <v>226</v>
      </c>
      <c r="E142" s="247" t="s">
        <v>1238</v>
      </c>
      <c r="F142" s="248" t="s">
        <v>1239</v>
      </c>
      <c r="G142" s="249" t="s">
        <v>389</v>
      </c>
      <c r="H142" s="250">
        <v>1</v>
      </c>
      <c r="I142" s="251"/>
      <c r="J142" s="252">
        <f>ROUND(I142*H142,2)</f>
        <v>0</v>
      </c>
      <c r="K142" s="248" t="s">
        <v>230</v>
      </c>
      <c r="L142" s="44"/>
      <c r="M142" s="253" t="s">
        <v>1</v>
      </c>
      <c r="N142" s="254" t="s">
        <v>47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231</v>
      </c>
      <c r="AT142" s="257" t="s">
        <v>226</v>
      </c>
      <c r="AU142" s="257" t="s">
        <v>91</v>
      </c>
      <c r="AY142" s="16" t="s">
        <v>224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89</v>
      </c>
      <c r="BK142" s="258">
        <f>ROUND(I142*H142,2)</f>
        <v>0</v>
      </c>
      <c r="BL142" s="16" t="s">
        <v>231</v>
      </c>
      <c r="BM142" s="257" t="s">
        <v>271</v>
      </c>
    </row>
    <row r="143" s="2" customFormat="1" ht="21.75" customHeight="1">
      <c r="A143" s="38"/>
      <c r="B143" s="39"/>
      <c r="C143" s="246" t="s">
        <v>249</v>
      </c>
      <c r="D143" s="246" t="s">
        <v>226</v>
      </c>
      <c r="E143" s="247" t="s">
        <v>1240</v>
      </c>
      <c r="F143" s="248" t="s">
        <v>1241</v>
      </c>
      <c r="G143" s="249" t="s">
        <v>389</v>
      </c>
      <c r="H143" s="250">
        <v>1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282</v>
      </c>
    </row>
    <row r="144" s="2" customFormat="1" ht="21.75" customHeight="1">
      <c r="A144" s="38"/>
      <c r="B144" s="39"/>
      <c r="C144" s="246" t="s">
        <v>253</v>
      </c>
      <c r="D144" s="246" t="s">
        <v>226</v>
      </c>
      <c r="E144" s="247" t="s">
        <v>1242</v>
      </c>
      <c r="F144" s="248" t="s">
        <v>1243</v>
      </c>
      <c r="G144" s="249" t="s">
        <v>389</v>
      </c>
      <c r="H144" s="250">
        <v>1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231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231</v>
      </c>
      <c r="BM144" s="257" t="s">
        <v>293</v>
      </c>
    </row>
    <row r="145" s="2" customFormat="1" ht="21.75" customHeight="1">
      <c r="A145" s="38"/>
      <c r="B145" s="39"/>
      <c r="C145" s="246" t="s">
        <v>257</v>
      </c>
      <c r="D145" s="246" t="s">
        <v>226</v>
      </c>
      <c r="E145" s="247" t="s">
        <v>1244</v>
      </c>
      <c r="F145" s="248" t="s">
        <v>1245</v>
      </c>
      <c r="G145" s="249" t="s">
        <v>229</v>
      </c>
      <c r="H145" s="250">
        <v>12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0.47999999999999998</v>
      </c>
      <c r="T145" s="256">
        <f>S145*H145</f>
        <v>5.7599999999999998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231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303</v>
      </c>
    </row>
    <row r="146" s="13" customFormat="1">
      <c r="A146" s="13"/>
      <c r="B146" s="263"/>
      <c r="C146" s="264"/>
      <c r="D146" s="259" t="s">
        <v>263</v>
      </c>
      <c r="E146" s="273" t="s">
        <v>1</v>
      </c>
      <c r="F146" s="265" t="s">
        <v>1246</v>
      </c>
      <c r="G146" s="264"/>
      <c r="H146" s="266">
        <v>12</v>
      </c>
      <c r="I146" s="267"/>
      <c r="J146" s="264"/>
      <c r="K146" s="264"/>
      <c r="L146" s="268"/>
      <c r="M146" s="269"/>
      <c r="N146" s="270"/>
      <c r="O146" s="270"/>
      <c r="P146" s="270"/>
      <c r="Q146" s="270"/>
      <c r="R146" s="270"/>
      <c r="S146" s="270"/>
      <c r="T146" s="27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2" t="s">
        <v>263</v>
      </c>
      <c r="AU146" s="272" t="s">
        <v>91</v>
      </c>
      <c r="AV146" s="13" t="s">
        <v>91</v>
      </c>
      <c r="AW146" s="13" t="s">
        <v>38</v>
      </c>
      <c r="AX146" s="13" t="s">
        <v>89</v>
      </c>
      <c r="AY146" s="272" t="s">
        <v>224</v>
      </c>
    </row>
    <row r="147" s="2" customFormat="1" ht="16.5" customHeight="1">
      <c r="A147" s="38"/>
      <c r="B147" s="39"/>
      <c r="C147" s="246" t="s">
        <v>265</v>
      </c>
      <c r="D147" s="246" t="s">
        <v>226</v>
      </c>
      <c r="E147" s="247" t="s">
        <v>1247</v>
      </c>
      <c r="F147" s="248" t="s">
        <v>1248</v>
      </c>
      <c r="G147" s="249" t="s">
        <v>247</v>
      </c>
      <c r="H147" s="250">
        <v>0.90000000000000002</v>
      </c>
      <c r="I147" s="251"/>
      <c r="J147" s="252">
        <f>ROUND(I147*H147,2)</f>
        <v>0</v>
      </c>
      <c r="K147" s="248" t="s">
        <v>230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1.8200000000000001</v>
      </c>
      <c r="T147" s="256">
        <f>S147*H147</f>
        <v>1.6380000000000001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313</v>
      </c>
    </row>
    <row r="148" s="2" customFormat="1">
      <c r="A148" s="38"/>
      <c r="B148" s="39"/>
      <c r="C148" s="40"/>
      <c r="D148" s="259" t="s">
        <v>261</v>
      </c>
      <c r="E148" s="40"/>
      <c r="F148" s="260" t="s">
        <v>1249</v>
      </c>
      <c r="G148" s="40"/>
      <c r="H148" s="40"/>
      <c r="I148" s="154"/>
      <c r="J148" s="40"/>
      <c r="K148" s="40"/>
      <c r="L148" s="44"/>
      <c r="M148" s="261"/>
      <c r="N148" s="26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261</v>
      </c>
      <c r="AU148" s="16" t="s">
        <v>91</v>
      </c>
    </row>
    <row r="149" s="13" customFormat="1">
      <c r="A149" s="13"/>
      <c r="B149" s="263"/>
      <c r="C149" s="264"/>
      <c r="D149" s="259" t="s">
        <v>263</v>
      </c>
      <c r="E149" s="273" t="s">
        <v>1</v>
      </c>
      <c r="F149" s="265" t="s">
        <v>1250</v>
      </c>
      <c r="G149" s="264"/>
      <c r="H149" s="266">
        <v>0.90000000000000002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263</v>
      </c>
      <c r="AU149" s="272" t="s">
        <v>91</v>
      </c>
      <c r="AV149" s="13" t="s">
        <v>91</v>
      </c>
      <c r="AW149" s="13" t="s">
        <v>38</v>
      </c>
      <c r="AX149" s="13" t="s">
        <v>89</v>
      </c>
      <c r="AY149" s="272" t="s">
        <v>224</v>
      </c>
    </row>
    <row r="150" s="2" customFormat="1" ht="21.75" customHeight="1">
      <c r="A150" s="38"/>
      <c r="B150" s="39"/>
      <c r="C150" s="246" t="s">
        <v>271</v>
      </c>
      <c r="D150" s="246" t="s">
        <v>226</v>
      </c>
      <c r="E150" s="247" t="s">
        <v>1251</v>
      </c>
      <c r="F150" s="248" t="s">
        <v>1252</v>
      </c>
      <c r="G150" s="249" t="s">
        <v>247</v>
      </c>
      <c r="H150" s="250">
        <v>3.2999999999999998</v>
      </c>
      <c r="I150" s="251"/>
      <c r="J150" s="252">
        <f>ROUND(I150*H150,2)</f>
        <v>0</v>
      </c>
      <c r="K150" s="248" t="s">
        <v>230</v>
      </c>
      <c r="L150" s="44"/>
      <c r="M150" s="253" t="s">
        <v>1</v>
      </c>
      <c r="N150" s="254" t="s">
        <v>47</v>
      </c>
      <c r="O150" s="91"/>
      <c r="P150" s="255">
        <f>O150*H150</f>
        <v>0</v>
      </c>
      <c r="Q150" s="255">
        <v>0.40000000000000002</v>
      </c>
      <c r="R150" s="255">
        <f>Q150*H150</f>
        <v>1.3200000000000001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231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324</v>
      </c>
    </row>
    <row r="151" s="13" customFormat="1">
      <c r="A151" s="13"/>
      <c r="B151" s="263"/>
      <c r="C151" s="264"/>
      <c r="D151" s="259" t="s">
        <v>263</v>
      </c>
      <c r="E151" s="273" t="s">
        <v>1</v>
      </c>
      <c r="F151" s="265" t="s">
        <v>1253</v>
      </c>
      <c r="G151" s="264"/>
      <c r="H151" s="266">
        <v>3.2999999999999998</v>
      </c>
      <c r="I151" s="267"/>
      <c r="J151" s="264"/>
      <c r="K151" s="264"/>
      <c r="L151" s="268"/>
      <c r="M151" s="269"/>
      <c r="N151" s="270"/>
      <c r="O151" s="270"/>
      <c r="P151" s="270"/>
      <c r="Q151" s="270"/>
      <c r="R151" s="270"/>
      <c r="S151" s="270"/>
      <c r="T151" s="27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2" t="s">
        <v>263</v>
      </c>
      <c r="AU151" s="272" t="s">
        <v>91</v>
      </c>
      <c r="AV151" s="13" t="s">
        <v>91</v>
      </c>
      <c r="AW151" s="13" t="s">
        <v>38</v>
      </c>
      <c r="AX151" s="13" t="s">
        <v>89</v>
      </c>
      <c r="AY151" s="272" t="s">
        <v>224</v>
      </c>
    </row>
    <row r="152" s="2" customFormat="1" ht="16.5" customHeight="1">
      <c r="A152" s="38"/>
      <c r="B152" s="39"/>
      <c r="C152" s="246" t="s">
        <v>278</v>
      </c>
      <c r="D152" s="246" t="s">
        <v>226</v>
      </c>
      <c r="E152" s="247" t="s">
        <v>1254</v>
      </c>
      <c r="F152" s="248" t="s">
        <v>1255</v>
      </c>
      <c r="G152" s="249" t="s">
        <v>239</v>
      </c>
      <c r="H152" s="250">
        <v>12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0.015590796000000001</v>
      </c>
      <c r="R152" s="255">
        <f>Q152*H152</f>
        <v>0.18708955199999999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333</v>
      </c>
    </row>
    <row r="153" s="2" customFormat="1">
      <c r="A153" s="38"/>
      <c r="B153" s="39"/>
      <c r="C153" s="40"/>
      <c r="D153" s="259" t="s">
        <v>261</v>
      </c>
      <c r="E153" s="40"/>
      <c r="F153" s="260" t="s">
        <v>1256</v>
      </c>
      <c r="G153" s="40"/>
      <c r="H153" s="40"/>
      <c r="I153" s="154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261</v>
      </c>
      <c r="AU153" s="16" t="s">
        <v>91</v>
      </c>
    </row>
    <row r="154" s="2" customFormat="1" ht="21.75" customHeight="1">
      <c r="A154" s="38"/>
      <c r="B154" s="39"/>
      <c r="C154" s="246" t="s">
        <v>282</v>
      </c>
      <c r="D154" s="246" t="s">
        <v>226</v>
      </c>
      <c r="E154" s="247" t="s">
        <v>1257</v>
      </c>
      <c r="F154" s="248" t="s">
        <v>1258</v>
      </c>
      <c r="G154" s="249" t="s">
        <v>408</v>
      </c>
      <c r="H154" s="250">
        <v>12</v>
      </c>
      <c r="I154" s="251"/>
      <c r="J154" s="252">
        <f>ROUND(I154*H154,2)</f>
        <v>0</v>
      </c>
      <c r="K154" s="248" t="s">
        <v>230</v>
      </c>
      <c r="L154" s="44"/>
      <c r="M154" s="253" t="s">
        <v>1</v>
      </c>
      <c r="N154" s="254" t="s">
        <v>47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231</v>
      </c>
      <c r="AT154" s="257" t="s">
        <v>226</v>
      </c>
      <c r="AU154" s="257" t="s">
        <v>91</v>
      </c>
      <c r="AY154" s="16" t="s">
        <v>224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89</v>
      </c>
      <c r="BK154" s="258">
        <f>ROUND(I154*H154,2)</f>
        <v>0</v>
      </c>
      <c r="BL154" s="16" t="s">
        <v>231</v>
      </c>
      <c r="BM154" s="257" t="s">
        <v>342</v>
      </c>
    </row>
    <row r="155" s="2" customFormat="1">
      <c r="A155" s="38"/>
      <c r="B155" s="39"/>
      <c r="C155" s="40"/>
      <c r="D155" s="259" t="s">
        <v>261</v>
      </c>
      <c r="E155" s="40"/>
      <c r="F155" s="260" t="s">
        <v>1259</v>
      </c>
      <c r="G155" s="40"/>
      <c r="H155" s="40"/>
      <c r="I155" s="154"/>
      <c r="J155" s="40"/>
      <c r="K155" s="40"/>
      <c r="L155" s="44"/>
      <c r="M155" s="261"/>
      <c r="N155" s="26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261</v>
      </c>
      <c r="AU155" s="16" t="s">
        <v>91</v>
      </c>
    </row>
    <row r="156" s="2" customFormat="1" ht="21.75" customHeight="1">
      <c r="A156" s="38"/>
      <c r="B156" s="39"/>
      <c r="C156" s="246" t="s">
        <v>288</v>
      </c>
      <c r="D156" s="246" t="s">
        <v>226</v>
      </c>
      <c r="E156" s="247" t="s">
        <v>1260</v>
      </c>
      <c r="F156" s="248" t="s">
        <v>1261</v>
      </c>
      <c r="G156" s="249" t="s">
        <v>1262</v>
      </c>
      <c r="H156" s="250">
        <v>3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354</v>
      </c>
    </row>
    <row r="157" s="2" customFormat="1" ht="21.75" customHeight="1">
      <c r="A157" s="38"/>
      <c r="B157" s="39"/>
      <c r="C157" s="246" t="s">
        <v>293</v>
      </c>
      <c r="D157" s="246" t="s">
        <v>226</v>
      </c>
      <c r="E157" s="247" t="s">
        <v>237</v>
      </c>
      <c r="F157" s="248" t="s">
        <v>238</v>
      </c>
      <c r="G157" s="249" t="s">
        <v>239</v>
      </c>
      <c r="H157" s="250">
        <v>15</v>
      </c>
      <c r="I157" s="251"/>
      <c r="J157" s="252">
        <f>ROUND(I157*H157,2)</f>
        <v>0</v>
      </c>
      <c r="K157" s="248" t="s">
        <v>230</v>
      </c>
      <c r="L157" s="44"/>
      <c r="M157" s="253" t="s">
        <v>1</v>
      </c>
      <c r="N157" s="254" t="s">
        <v>47</v>
      </c>
      <c r="O157" s="91"/>
      <c r="P157" s="255">
        <f>O157*H157</f>
        <v>0</v>
      </c>
      <c r="Q157" s="255">
        <v>0.036904300000000001</v>
      </c>
      <c r="R157" s="255">
        <f>Q157*H157</f>
        <v>0.55356450000000001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231</v>
      </c>
      <c r="AT157" s="257" t="s">
        <v>226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366</v>
      </c>
    </row>
    <row r="158" s="2" customFormat="1">
      <c r="A158" s="38"/>
      <c r="B158" s="39"/>
      <c r="C158" s="40"/>
      <c r="D158" s="259" t="s">
        <v>261</v>
      </c>
      <c r="E158" s="40"/>
      <c r="F158" s="260" t="s">
        <v>1263</v>
      </c>
      <c r="G158" s="40"/>
      <c r="H158" s="40"/>
      <c r="I158" s="154"/>
      <c r="J158" s="40"/>
      <c r="K158" s="40"/>
      <c r="L158" s="44"/>
      <c r="M158" s="261"/>
      <c r="N158" s="26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261</v>
      </c>
      <c r="AU158" s="16" t="s">
        <v>91</v>
      </c>
    </row>
    <row r="159" s="13" customFormat="1">
      <c r="A159" s="13"/>
      <c r="B159" s="263"/>
      <c r="C159" s="264"/>
      <c r="D159" s="259" t="s">
        <v>263</v>
      </c>
      <c r="E159" s="273" t="s">
        <v>1</v>
      </c>
      <c r="F159" s="265" t="s">
        <v>8</v>
      </c>
      <c r="G159" s="264"/>
      <c r="H159" s="266">
        <v>15</v>
      </c>
      <c r="I159" s="267"/>
      <c r="J159" s="264"/>
      <c r="K159" s="264"/>
      <c r="L159" s="268"/>
      <c r="M159" s="269"/>
      <c r="N159" s="270"/>
      <c r="O159" s="270"/>
      <c r="P159" s="270"/>
      <c r="Q159" s="270"/>
      <c r="R159" s="270"/>
      <c r="S159" s="270"/>
      <c r="T159" s="27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2" t="s">
        <v>263</v>
      </c>
      <c r="AU159" s="272" t="s">
        <v>91</v>
      </c>
      <c r="AV159" s="13" t="s">
        <v>91</v>
      </c>
      <c r="AW159" s="13" t="s">
        <v>38</v>
      </c>
      <c r="AX159" s="13" t="s">
        <v>89</v>
      </c>
      <c r="AY159" s="272" t="s">
        <v>224</v>
      </c>
    </row>
    <row r="160" s="2" customFormat="1" ht="16.5" customHeight="1">
      <c r="A160" s="38"/>
      <c r="B160" s="39"/>
      <c r="C160" s="246" t="s">
        <v>8</v>
      </c>
      <c r="D160" s="246" t="s">
        <v>226</v>
      </c>
      <c r="E160" s="247" t="s">
        <v>241</v>
      </c>
      <c r="F160" s="248" t="s">
        <v>242</v>
      </c>
      <c r="G160" s="249" t="s">
        <v>239</v>
      </c>
      <c r="H160" s="250">
        <v>15</v>
      </c>
      <c r="I160" s="251"/>
      <c r="J160" s="252">
        <f>ROUND(I160*H160,2)</f>
        <v>0</v>
      </c>
      <c r="K160" s="248" t="s">
        <v>1</v>
      </c>
      <c r="L160" s="44"/>
      <c r="M160" s="253" t="s">
        <v>1</v>
      </c>
      <c r="N160" s="254" t="s">
        <v>47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231</v>
      </c>
      <c r="AT160" s="257" t="s">
        <v>226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1264</v>
      </c>
    </row>
    <row r="161" s="2" customFormat="1" ht="21.75" customHeight="1">
      <c r="A161" s="38"/>
      <c r="B161" s="39"/>
      <c r="C161" s="246" t="s">
        <v>303</v>
      </c>
      <c r="D161" s="246" t="s">
        <v>226</v>
      </c>
      <c r="E161" s="247" t="s">
        <v>245</v>
      </c>
      <c r="F161" s="248" t="s">
        <v>246</v>
      </c>
      <c r="G161" s="249" t="s">
        <v>247</v>
      </c>
      <c r="H161" s="250">
        <v>81.507999999999996</v>
      </c>
      <c r="I161" s="251"/>
      <c r="J161" s="252">
        <f>ROUND(I161*H161,2)</f>
        <v>0</v>
      </c>
      <c r="K161" s="248" t="s">
        <v>230</v>
      </c>
      <c r="L161" s="44"/>
      <c r="M161" s="253" t="s">
        <v>1</v>
      </c>
      <c r="N161" s="254" t="s">
        <v>47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231</v>
      </c>
      <c r="AT161" s="257" t="s">
        <v>226</v>
      </c>
      <c r="AU161" s="257" t="s">
        <v>91</v>
      </c>
      <c r="AY161" s="16" t="s">
        <v>224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89</v>
      </c>
      <c r="BK161" s="258">
        <f>ROUND(I161*H161,2)</f>
        <v>0</v>
      </c>
      <c r="BL161" s="16" t="s">
        <v>231</v>
      </c>
      <c r="BM161" s="257" t="s">
        <v>386</v>
      </c>
    </row>
    <row r="162" s="13" customFormat="1">
      <c r="A162" s="13"/>
      <c r="B162" s="263"/>
      <c r="C162" s="264"/>
      <c r="D162" s="259" t="s">
        <v>263</v>
      </c>
      <c r="E162" s="273" t="s">
        <v>1</v>
      </c>
      <c r="F162" s="265" t="s">
        <v>1265</v>
      </c>
      <c r="G162" s="264"/>
      <c r="H162" s="266">
        <v>65.284000000000006</v>
      </c>
      <c r="I162" s="267"/>
      <c r="J162" s="264"/>
      <c r="K162" s="264"/>
      <c r="L162" s="268"/>
      <c r="M162" s="269"/>
      <c r="N162" s="270"/>
      <c r="O162" s="270"/>
      <c r="P162" s="270"/>
      <c r="Q162" s="270"/>
      <c r="R162" s="270"/>
      <c r="S162" s="270"/>
      <c r="T162" s="27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2" t="s">
        <v>263</v>
      </c>
      <c r="AU162" s="272" t="s">
        <v>91</v>
      </c>
      <c r="AV162" s="13" t="s">
        <v>91</v>
      </c>
      <c r="AW162" s="13" t="s">
        <v>38</v>
      </c>
      <c r="AX162" s="13" t="s">
        <v>82</v>
      </c>
      <c r="AY162" s="272" t="s">
        <v>224</v>
      </c>
    </row>
    <row r="163" s="13" customFormat="1">
      <c r="A163" s="13"/>
      <c r="B163" s="263"/>
      <c r="C163" s="264"/>
      <c r="D163" s="259" t="s">
        <v>263</v>
      </c>
      <c r="E163" s="273" t="s">
        <v>1</v>
      </c>
      <c r="F163" s="265" t="s">
        <v>1266</v>
      </c>
      <c r="G163" s="264"/>
      <c r="H163" s="266">
        <v>12.960000000000001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2" t="s">
        <v>263</v>
      </c>
      <c r="AU163" s="272" t="s">
        <v>91</v>
      </c>
      <c r="AV163" s="13" t="s">
        <v>91</v>
      </c>
      <c r="AW163" s="13" t="s">
        <v>38</v>
      </c>
      <c r="AX163" s="13" t="s">
        <v>82</v>
      </c>
      <c r="AY163" s="272" t="s">
        <v>224</v>
      </c>
    </row>
    <row r="164" s="13" customFormat="1">
      <c r="A164" s="13"/>
      <c r="B164" s="263"/>
      <c r="C164" s="264"/>
      <c r="D164" s="259" t="s">
        <v>263</v>
      </c>
      <c r="E164" s="273" t="s">
        <v>1</v>
      </c>
      <c r="F164" s="265" t="s">
        <v>1267</v>
      </c>
      <c r="G164" s="264"/>
      <c r="H164" s="266">
        <v>1.1699999999999999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38</v>
      </c>
      <c r="AX164" s="13" t="s">
        <v>82</v>
      </c>
      <c r="AY164" s="272" t="s">
        <v>224</v>
      </c>
    </row>
    <row r="165" s="13" customFormat="1">
      <c r="A165" s="13"/>
      <c r="B165" s="263"/>
      <c r="C165" s="264"/>
      <c r="D165" s="259" t="s">
        <v>263</v>
      </c>
      <c r="E165" s="273" t="s">
        <v>1</v>
      </c>
      <c r="F165" s="265" t="s">
        <v>1268</v>
      </c>
      <c r="G165" s="264"/>
      <c r="H165" s="266">
        <v>2.0939999999999999</v>
      </c>
      <c r="I165" s="267"/>
      <c r="J165" s="264"/>
      <c r="K165" s="264"/>
      <c r="L165" s="268"/>
      <c r="M165" s="269"/>
      <c r="N165" s="270"/>
      <c r="O165" s="270"/>
      <c r="P165" s="270"/>
      <c r="Q165" s="270"/>
      <c r="R165" s="270"/>
      <c r="S165" s="270"/>
      <c r="T165" s="27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2" t="s">
        <v>263</v>
      </c>
      <c r="AU165" s="272" t="s">
        <v>91</v>
      </c>
      <c r="AV165" s="13" t="s">
        <v>91</v>
      </c>
      <c r="AW165" s="13" t="s">
        <v>38</v>
      </c>
      <c r="AX165" s="13" t="s">
        <v>82</v>
      </c>
      <c r="AY165" s="272" t="s">
        <v>224</v>
      </c>
    </row>
    <row r="166" s="14" customFormat="1">
      <c r="A166" s="14"/>
      <c r="B166" s="274"/>
      <c r="C166" s="275"/>
      <c r="D166" s="259" t="s">
        <v>263</v>
      </c>
      <c r="E166" s="276" t="s">
        <v>1</v>
      </c>
      <c r="F166" s="277" t="s">
        <v>277</v>
      </c>
      <c r="G166" s="275"/>
      <c r="H166" s="278">
        <v>81.507999999999996</v>
      </c>
      <c r="I166" s="279"/>
      <c r="J166" s="275"/>
      <c r="K166" s="275"/>
      <c r="L166" s="280"/>
      <c r="M166" s="281"/>
      <c r="N166" s="282"/>
      <c r="O166" s="282"/>
      <c r="P166" s="282"/>
      <c r="Q166" s="282"/>
      <c r="R166" s="282"/>
      <c r="S166" s="282"/>
      <c r="T166" s="28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4" t="s">
        <v>263</v>
      </c>
      <c r="AU166" s="284" t="s">
        <v>91</v>
      </c>
      <c r="AV166" s="14" t="s">
        <v>231</v>
      </c>
      <c r="AW166" s="14" t="s">
        <v>38</v>
      </c>
      <c r="AX166" s="14" t="s">
        <v>89</v>
      </c>
      <c r="AY166" s="284" t="s">
        <v>224</v>
      </c>
    </row>
    <row r="167" s="2" customFormat="1" ht="21.75" customHeight="1">
      <c r="A167" s="38"/>
      <c r="B167" s="39"/>
      <c r="C167" s="246" t="s">
        <v>309</v>
      </c>
      <c r="D167" s="246" t="s">
        <v>226</v>
      </c>
      <c r="E167" s="247" t="s">
        <v>250</v>
      </c>
      <c r="F167" s="248" t="s">
        <v>251</v>
      </c>
      <c r="G167" s="249" t="s">
        <v>247</v>
      </c>
      <c r="H167" s="250">
        <v>40.755000000000003</v>
      </c>
      <c r="I167" s="251"/>
      <c r="J167" s="252">
        <f>ROUND(I167*H167,2)</f>
        <v>0</v>
      </c>
      <c r="K167" s="248" t="s">
        <v>230</v>
      </c>
      <c r="L167" s="44"/>
      <c r="M167" s="253" t="s">
        <v>1</v>
      </c>
      <c r="N167" s="254" t="s">
        <v>47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405</v>
      </c>
    </row>
    <row r="168" s="13" customFormat="1">
      <c r="A168" s="13"/>
      <c r="B168" s="263"/>
      <c r="C168" s="264"/>
      <c r="D168" s="259" t="s">
        <v>263</v>
      </c>
      <c r="E168" s="273" t="s">
        <v>1</v>
      </c>
      <c r="F168" s="265" t="s">
        <v>1269</v>
      </c>
      <c r="G168" s="264"/>
      <c r="H168" s="266">
        <v>40.755000000000003</v>
      </c>
      <c r="I168" s="267"/>
      <c r="J168" s="264"/>
      <c r="K168" s="264"/>
      <c r="L168" s="268"/>
      <c r="M168" s="269"/>
      <c r="N168" s="270"/>
      <c r="O168" s="270"/>
      <c r="P168" s="270"/>
      <c r="Q168" s="270"/>
      <c r="R168" s="270"/>
      <c r="S168" s="270"/>
      <c r="T168" s="27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2" t="s">
        <v>263</v>
      </c>
      <c r="AU168" s="272" t="s">
        <v>91</v>
      </c>
      <c r="AV168" s="13" t="s">
        <v>91</v>
      </c>
      <c r="AW168" s="13" t="s">
        <v>38</v>
      </c>
      <c r="AX168" s="13" t="s">
        <v>89</v>
      </c>
      <c r="AY168" s="272" t="s">
        <v>224</v>
      </c>
    </row>
    <row r="169" s="2" customFormat="1" ht="16.5" customHeight="1">
      <c r="A169" s="38"/>
      <c r="B169" s="39"/>
      <c r="C169" s="246" t="s">
        <v>313</v>
      </c>
      <c r="D169" s="246" t="s">
        <v>226</v>
      </c>
      <c r="E169" s="247" t="s">
        <v>1270</v>
      </c>
      <c r="F169" s="248" t="s">
        <v>1271</v>
      </c>
      <c r="G169" s="249" t="s">
        <v>247</v>
      </c>
      <c r="H169" s="250">
        <v>0.71999999999999997</v>
      </c>
      <c r="I169" s="251"/>
      <c r="J169" s="252">
        <f>ROUND(I169*H169,2)</f>
        <v>0</v>
      </c>
      <c r="K169" s="248" t="s">
        <v>230</v>
      </c>
      <c r="L169" s="44"/>
      <c r="M169" s="253" t="s">
        <v>1</v>
      </c>
      <c r="N169" s="254" t="s">
        <v>47</v>
      </c>
      <c r="O169" s="91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231</v>
      </c>
      <c r="AT169" s="257" t="s">
        <v>226</v>
      </c>
      <c r="AU169" s="257" t="s">
        <v>91</v>
      </c>
      <c r="AY169" s="16" t="s">
        <v>224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89</v>
      </c>
      <c r="BK169" s="258">
        <f>ROUND(I169*H169,2)</f>
        <v>0</v>
      </c>
      <c r="BL169" s="16" t="s">
        <v>231</v>
      </c>
      <c r="BM169" s="257" t="s">
        <v>424</v>
      </c>
    </row>
    <row r="170" s="2" customFormat="1">
      <c r="A170" s="38"/>
      <c r="B170" s="39"/>
      <c r="C170" s="40"/>
      <c r="D170" s="259" t="s">
        <v>261</v>
      </c>
      <c r="E170" s="40"/>
      <c r="F170" s="260" t="s">
        <v>1272</v>
      </c>
      <c r="G170" s="40"/>
      <c r="H170" s="40"/>
      <c r="I170" s="154"/>
      <c r="J170" s="40"/>
      <c r="K170" s="40"/>
      <c r="L170" s="44"/>
      <c r="M170" s="261"/>
      <c r="N170" s="262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6" t="s">
        <v>261</v>
      </c>
      <c r="AU170" s="16" t="s">
        <v>91</v>
      </c>
    </row>
    <row r="171" s="13" customFormat="1">
      <c r="A171" s="13"/>
      <c r="B171" s="263"/>
      <c r="C171" s="264"/>
      <c r="D171" s="259" t="s">
        <v>263</v>
      </c>
      <c r="E171" s="273" t="s">
        <v>1</v>
      </c>
      <c r="F171" s="265" t="s">
        <v>1273</v>
      </c>
      <c r="G171" s="264"/>
      <c r="H171" s="266">
        <v>0.71999999999999997</v>
      </c>
      <c r="I171" s="267"/>
      <c r="J171" s="264"/>
      <c r="K171" s="264"/>
      <c r="L171" s="268"/>
      <c r="M171" s="269"/>
      <c r="N171" s="270"/>
      <c r="O171" s="270"/>
      <c r="P171" s="270"/>
      <c r="Q171" s="270"/>
      <c r="R171" s="270"/>
      <c r="S171" s="270"/>
      <c r="T171" s="27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2" t="s">
        <v>263</v>
      </c>
      <c r="AU171" s="272" t="s">
        <v>91</v>
      </c>
      <c r="AV171" s="13" t="s">
        <v>91</v>
      </c>
      <c r="AW171" s="13" t="s">
        <v>38</v>
      </c>
      <c r="AX171" s="13" t="s">
        <v>89</v>
      </c>
      <c r="AY171" s="272" t="s">
        <v>224</v>
      </c>
    </row>
    <row r="172" s="2" customFormat="1" ht="16.5" customHeight="1">
      <c r="A172" s="38"/>
      <c r="B172" s="39"/>
      <c r="C172" s="285" t="s">
        <v>318</v>
      </c>
      <c r="D172" s="285" t="s">
        <v>283</v>
      </c>
      <c r="E172" s="286" t="s">
        <v>1274</v>
      </c>
      <c r="F172" s="287" t="s">
        <v>1275</v>
      </c>
      <c r="G172" s="288" t="s">
        <v>268</v>
      </c>
      <c r="H172" s="289">
        <v>1.3680000000000001</v>
      </c>
      <c r="I172" s="290"/>
      <c r="J172" s="291">
        <f>ROUND(I172*H172,2)</f>
        <v>0</v>
      </c>
      <c r="K172" s="287" t="s">
        <v>230</v>
      </c>
      <c r="L172" s="292"/>
      <c r="M172" s="293" t="s">
        <v>1</v>
      </c>
      <c r="N172" s="294" t="s">
        <v>47</v>
      </c>
      <c r="O172" s="91"/>
      <c r="P172" s="255">
        <f>O172*H172</f>
        <v>0</v>
      </c>
      <c r="Q172" s="255">
        <v>1</v>
      </c>
      <c r="R172" s="255">
        <f>Q172*H172</f>
        <v>1.3680000000000001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257</v>
      </c>
      <c r="AT172" s="257" t="s">
        <v>283</v>
      </c>
      <c r="AU172" s="257" t="s">
        <v>91</v>
      </c>
      <c r="AY172" s="16" t="s">
        <v>224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6" t="s">
        <v>89</v>
      </c>
      <c r="BK172" s="258">
        <f>ROUND(I172*H172,2)</f>
        <v>0</v>
      </c>
      <c r="BL172" s="16" t="s">
        <v>231</v>
      </c>
      <c r="BM172" s="257" t="s">
        <v>1276</v>
      </c>
    </row>
    <row r="173" s="13" customFormat="1">
      <c r="A173" s="13"/>
      <c r="B173" s="263"/>
      <c r="C173" s="264"/>
      <c r="D173" s="259" t="s">
        <v>263</v>
      </c>
      <c r="E173" s="273" t="s">
        <v>1</v>
      </c>
      <c r="F173" s="265" t="s">
        <v>1277</v>
      </c>
      <c r="G173" s="264"/>
      <c r="H173" s="266">
        <v>1.3680000000000001</v>
      </c>
      <c r="I173" s="267"/>
      <c r="J173" s="264"/>
      <c r="K173" s="264"/>
      <c r="L173" s="268"/>
      <c r="M173" s="269"/>
      <c r="N173" s="270"/>
      <c r="O173" s="270"/>
      <c r="P173" s="270"/>
      <c r="Q173" s="270"/>
      <c r="R173" s="270"/>
      <c r="S173" s="270"/>
      <c r="T173" s="27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2" t="s">
        <v>263</v>
      </c>
      <c r="AU173" s="272" t="s">
        <v>91</v>
      </c>
      <c r="AV173" s="13" t="s">
        <v>91</v>
      </c>
      <c r="AW173" s="13" t="s">
        <v>38</v>
      </c>
      <c r="AX173" s="13" t="s">
        <v>89</v>
      </c>
      <c r="AY173" s="272" t="s">
        <v>224</v>
      </c>
    </row>
    <row r="174" s="2" customFormat="1" ht="21.75" customHeight="1">
      <c r="A174" s="38"/>
      <c r="B174" s="39"/>
      <c r="C174" s="246" t="s">
        <v>324</v>
      </c>
      <c r="D174" s="246" t="s">
        <v>226</v>
      </c>
      <c r="E174" s="247" t="s">
        <v>1278</v>
      </c>
      <c r="F174" s="248" t="s">
        <v>1279</v>
      </c>
      <c r="G174" s="249" t="s">
        <v>247</v>
      </c>
      <c r="H174" s="250">
        <v>0.71999999999999997</v>
      </c>
      <c r="I174" s="251"/>
      <c r="J174" s="252">
        <f>ROUND(I174*H174,2)</f>
        <v>0</v>
      </c>
      <c r="K174" s="248" t="s">
        <v>230</v>
      </c>
      <c r="L174" s="44"/>
      <c r="M174" s="253" t="s">
        <v>1</v>
      </c>
      <c r="N174" s="254" t="s">
        <v>47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231</v>
      </c>
      <c r="AT174" s="257" t="s">
        <v>226</v>
      </c>
      <c r="AU174" s="257" t="s">
        <v>91</v>
      </c>
      <c r="AY174" s="16" t="s">
        <v>224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6" t="s">
        <v>89</v>
      </c>
      <c r="BK174" s="258">
        <f>ROUND(I174*H174,2)</f>
        <v>0</v>
      </c>
      <c r="BL174" s="16" t="s">
        <v>231</v>
      </c>
      <c r="BM174" s="257" t="s">
        <v>448</v>
      </c>
    </row>
    <row r="175" s="2" customFormat="1" ht="21.75" customHeight="1">
      <c r="A175" s="38"/>
      <c r="B175" s="39"/>
      <c r="C175" s="246" t="s">
        <v>7</v>
      </c>
      <c r="D175" s="246" t="s">
        <v>226</v>
      </c>
      <c r="E175" s="247" t="s">
        <v>1280</v>
      </c>
      <c r="F175" s="248" t="s">
        <v>1281</v>
      </c>
      <c r="G175" s="249" t="s">
        <v>389</v>
      </c>
      <c r="H175" s="250">
        <v>2</v>
      </c>
      <c r="I175" s="251"/>
      <c r="J175" s="252">
        <f>ROUND(I175*H175,2)</f>
        <v>0</v>
      </c>
      <c r="K175" s="248" t="s">
        <v>230</v>
      </c>
      <c r="L175" s="44"/>
      <c r="M175" s="253" t="s">
        <v>1</v>
      </c>
      <c r="N175" s="254" t="s">
        <v>47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231</v>
      </c>
      <c r="AT175" s="257" t="s">
        <v>226</v>
      </c>
      <c r="AU175" s="257" t="s">
        <v>91</v>
      </c>
      <c r="AY175" s="16" t="s">
        <v>224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6" t="s">
        <v>89</v>
      </c>
      <c r="BK175" s="258">
        <f>ROUND(I175*H175,2)</f>
        <v>0</v>
      </c>
      <c r="BL175" s="16" t="s">
        <v>231</v>
      </c>
      <c r="BM175" s="257" t="s">
        <v>456</v>
      </c>
    </row>
    <row r="176" s="2" customFormat="1" ht="21.75" customHeight="1">
      <c r="A176" s="38"/>
      <c r="B176" s="39"/>
      <c r="C176" s="246" t="s">
        <v>333</v>
      </c>
      <c r="D176" s="246" t="s">
        <v>226</v>
      </c>
      <c r="E176" s="247" t="s">
        <v>1282</v>
      </c>
      <c r="F176" s="248" t="s">
        <v>1283</v>
      </c>
      <c r="G176" s="249" t="s">
        <v>389</v>
      </c>
      <c r="H176" s="250">
        <v>2</v>
      </c>
      <c r="I176" s="251"/>
      <c r="J176" s="252">
        <f>ROUND(I176*H176,2)</f>
        <v>0</v>
      </c>
      <c r="K176" s="248" t="s">
        <v>230</v>
      </c>
      <c r="L176" s="44"/>
      <c r="M176" s="253" t="s">
        <v>1</v>
      </c>
      <c r="N176" s="254" t="s">
        <v>47</v>
      </c>
      <c r="O176" s="91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231</v>
      </c>
      <c r="AT176" s="257" t="s">
        <v>226</v>
      </c>
      <c r="AU176" s="257" t="s">
        <v>91</v>
      </c>
      <c r="AY176" s="16" t="s">
        <v>224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6" t="s">
        <v>89</v>
      </c>
      <c r="BK176" s="258">
        <f>ROUND(I176*H176,2)</f>
        <v>0</v>
      </c>
      <c r="BL176" s="16" t="s">
        <v>231</v>
      </c>
      <c r="BM176" s="257" t="s">
        <v>466</v>
      </c>
    </row>
    <row r="177" s="2" customFormat="1" ht="16.5" customHeight="1">
      <c r="A177" s="38"/>
      <c r="B177" s="39"/>
      <c r="C177" s="246" t="s">
        <v>337</v>
      </c>
      <c r="D177" s="246" t="s">
        <v>226</v>
      </c>
      <c r="E177" s="247" t="s">
        <v>1284</v>
      </c>
      <c r="F177" s="248" t="s">
        <v>1285</v>
      </c>
      <c r="G177" s="249" t="s">
        <v>389</v>
      </c>
      <c r="H177" s="250">
        <v>2</v>
      </c>
      <c r="I177" s="251"/>
      <c r="J177" s="252">
        <f>ROUND(I177*H177,2)</f>
        <v>0</v>
      </c>
      <c r="K177" s="248" t="s">
        <v>230</v>
      </c>
      <c r="L177" s="44"/>
      <c r="M177" s="253" t="s">
        <v>1</v>
      </c>
      <c r="N177" s="254" t="s">
        <v>47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231</v>
      </c>
      <c r="AT177" s="257" t="s">
        <v>226</v>
      </c>
      <c r="AU177" s="257" t="s">
        <v>91</v>
      </c>
      <c r="AY177" s="16" t="s">
        <v>224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89</v>
      </c>
      <c r="BK177" s="258">
        <f>ROUND(I177*H177,2)</f>
        <v>0</v>
      </c>
      <c r="BL177" s="16" t="s">
        <v>231</v>
      </c>
      <c r="BM177" s="257" t="s">
        <v>478</v>
      </c>
    </row>
    <row r="178" s="2" customFormat="1" ht="21.75" customHeight="1">
      <c r="A178" s="38"/>
      <c r="B178" s="39"/>
      <c r="C178" s="246" t="s">
        <v>342</v>
      </c>
      <c r="D178" s="246" t="s">
        <v>226</v>
      </c>
      <c r="E178" s="247" t="s">
        <v>254</v>
      </c>
      <c r="F178" s="248" t="s">
        <v>255</v>
      </c>
      <c r="G178" s="249" t="s">
        <v>247</v>
      </c>
      <c r="H178" s="250">
        <v>88.227999999999994</v>
      </c>
      <c r="I178" s="251"/>
      <c r="J178" s="252">
        <f>ROUND(I178*H178,2)</f>
        <v>0</v>
      </c>
      <c r="K178" s="248" t="s">
        <v>230</v>
      </c>
      <c r="L178" s="44"/>
      <c r="M178" s="253" t="s">
        <v>1</v>
      </c>
      <c r="N178" s="254" t="s">
        <v>47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231</v>
      </c>
      <c r="AT178" s="257" t="s">
        <v>226</v>
      </c>
      <c r="AU178" s="257" t="s">
        <v>91</v>
      </c>
      <c r="AY178" s="16" t="s">
        <v>224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89</v>
      </c>
      <c r="BK178" s="258">
        <f>ROUND(I178*H178,2)</f>
        <v>0</v>
      </c>
      <c r="BL178" s="16" t="s">
        <v>231</v>
      </c>
      <c r="BM178" s="257" t="s">
        <v>490</v>
      </c>
    </row>
    <row r="179" s="2" customFormat="1">
      <c r="A179" s="38"/>
      <c r="B179" s="39"/>
      <c r="C179" s="40"/>
      <c r="D179" s="259" t="s">
        <v>261</v>
      </c>
      <c r="E179" s="40"/>
      <c r="F179" s="260" t="s">
        <v>1286</v>
      </c>
      <c r="G179" s="40"/>
      <c r="H179" s="40"/>
      <c r="I179" s="154"/>
      <c r="J179" s="40"/>
      <c r="K179" s="40"/>
      <c r="L179" s="44"/>
      <c r="M179" s="261"/>
      <c r="N179" s="26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6" t="s">
        <v>261</v>
      </c>
      <c r="AU179" s="16" t="s">
        <v>91</v>
      </c>
    </row>
    <row r="180" s="13" customFormat="1">
      <c r="A180" s="13"/>
      <c r="B180" s="263"/>
      <c r="C180" s="264"/>
      <c r="D180" s="259" t="s">
        <v>263</v>
      </c>
      <c r="E180" s="273" t="s">
        <v>1</v>
      </c>
      <c r="F180" s="265" t="s">
        <v>1287</v>
      </c>
      <c r="G180" s="264"/>
      <c r="H180" s="266">
        <v>82.227999999999994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263</v>
      </c>
      <c r="AU180" s="272" t="s">
        <v>91</v>
      </c>
      <c r="AV180" s="13" t="s">
        <v>91</v>
      </c>
      <c r="AW180" s="13" t="s">
        <v>38</v>
      </c>
      <c r="AX180" s="13" t="s">
        <v>82</v>
      </c>
      <c r="AY180" s="272" t="s">
        <v>224</v>
      </c>
    </row>
    <row r="181" s="13" customFormat="1">
      <c r="A181" s="13"/>
      <c r="B181" s="263"/>
      <c r="C181" s="264"/>
      <c r="D181" s="259" t="s">
        <v>263</v>
      </c>
      <c r="E181" s="273" t="s">
        <v>1</v>
      </c>
      <c r="F181" s="265" t="s">
        <v>1288</v>
      </c>
      <c r="G181" s="264"/>
      <c r="H181" s="266">
        <v>6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2" t="s">
        <v>263</v>
      </c>
      <c r="AU181" s="272" t="s">
        <v>91</v>
      </c>
      <c r="AV181" s="13" t="s">
        <v>91</v>
      </c>
      <c r="AW181" s="13" t="s">
        <v>38</v>
      </c>
      <c r="AX181" s="13" t="s">
        <v>82</v>
      </c>
      <c r="AY181" s="272" t="s">
        <v>224</v>
      </c>
    </row>
    <row r="182" s="14" customFormat="1">
      <c r="A182" s="14"/>
      <c r="B182" s="274"/>
      <c r="C182" s="275"/>
      <c r="D182" s="259" t="s">
        <v>263</v>
      </c>
      <c r="E182" s="276" t="s">
        <v>1</v>
      </c>
      <c r="F182" s="277" t="s">
        <v>277</v>
      </c>
      <c r="G182" s="275"/>
      <c r="H182" s="278">
        <v>88.227999999999994</v>
      </c>
      <c r="I182" s="279"/>
      <c r="J182" s="275"/>
      <c r="K182" s="275"/>
      <c r="L182" s="280"/>
      <c r="M182" s="281"/>
      <c r="N182" s="282"/>
      <c r="O182" s="282"/>
      <c r="P182" s="282"/>
      <c r="Q182" s="282"/>
      <c r="R182" s="282"/>
      <c r="S182" s="282"/>
      <c r="T182" s="28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4" t="s">
        <v>263</v>
      </c>
      <c r="AU182" s="284" t="s">
        <v>91</v>
      </c>
      <c r="AV182" s="14" t="s">
        <v>231</v>
      </c>
      <c r="AW182" s="14" t="s">
        <v>38</v>
      </c>
      <c r="AX182" s="14" t="s">
        <v>89</v>
      </c>
      <c r="AY182" s="284" t="s">
        <v>224</v>
      </c>
    </row>
    <row r="183" s="2" customFormat="1" ht="21.75" customHeight="1">
      <c r="A183" s="38"/>
      <c r="B183" s="39"/>
      <c r="C183" s="246" t="s">
        <v>348</v>
      </c>
      <c r="D183" s="246" t="s">
        <v>226</v>
      </c>
      <c r="E183" s="247" t="s">
        <v>258</v>
      </c>
      <c r="F183" s="248" t="s">
        <v>259</v>
      </c>
      <c r="G183" s="249" t="s">
        <v>247</v>
      </c>
      <c r="H183" s="250">
        <v>176.45599999999999</v>
      </c>
      <c r="I183" s="251"/>
      <c r="J183" s="252">
        <f>ROUND(I183*H183,2)</f>
        <v>0</v>
      </c>
      <c r="K183" s="248" t="s">
        <v>230</v>
      </c>
      <c r="L183" s="44"/>
      <c r="M183" s="253" t="s">
        <v>1</v>
      </c>
      <c r="N183" s="254" t="s">
        <v>47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231</v>
      </c>
      <c r="AT183" s="257" t="s">
        <v>226</v>
      </c>
      <c r="AU183" s="257" t="s">
        <v>91</v>
      </c>
      <c r="AY183" s="16" t="s">
        <v>224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89</v>
      </c>
      <c r="BK183" s="258">
        <f>ROUND(I183*H183,2)</f>
        <v>0</v>
      </c>
      <c r="BL183" s="16" t="s">
        <v>231</v>
      </c>
      <c r="BM183" s="257" t="s">
        <v>500</v>
      </c>
    </row>
    <row r="184" s="2" customFormat="1">
      <c r="A184" s="38"/>
      <c r="B184" s="39"/>
      <c r="C184" s="40"/>
      <c r="D184" s="259" t="s">
        <v>261</v>
      </c>
      <c r="E184" s="40"/>
      <c r="F184" s="260" t="s">
        <v>1286</v>
      </c>
      <c r="G184" s="40"/>
      <c r="H184" s="40"/>
      <c r="I184" s="154"/>
      <c r="J184" s="40"/>
      <c r="K184" s="40"/>
      <c r="L184" s="44"/>
      <c r="M184" s="261"/>
      <c r="N184" s="26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6" t="s">
        <v>261</v>
      </c>
      <c r="AU184" s="16" t="s">
        <v>91</v>
      </c>
    </row>
    <row r="185" s="13" customFormat="1">
      <c r="A185" s="13"/>
      <c r="B185" s="263"/>
      <c r="C185" s="264"/>
      <c r="D185" s="259" t="s">
        <v>263</v>
      </c>
      <c r="E185" s="273" t="s">
        <v>1</v>
      </c>
      <c r="F185" s="265" t="s">
        <v>1289</v>
      </c>
      <c r="G185" s="264"/>
      <c r="H185" s="266">
        <v>176.45599999999999</v>
      </c>
      <c r="I185" s="267"/>
      <c r="J185" s="264"/>
      <c r="K185" s="264"/>
      <c r="L185" s="268"/>
      <c r="M185" s="269"/>
      <c r="N185" s="270"/>
      <c r="O185" s="270"/>
      <c r="P185" s="270"/>
      <c r="Q185" s="270"/>
      <c r="R185" s="270"/>
      <c r="S185" s="270"/>
      <c r="T185" s="27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2" t="s">
        <v>263</v>
      </c>
      <c r="AU185" s="272" t="s">
        <v>91</v>
      </c>
      <c r="AV185" s="13" t="s">
        <v>91</v>
      </c>
      <c r="AW185" s="13" t="s">
        <v>38</v>
      </c>
      <c r="AX185" s="13" t="s">
        <v>89</v>
      </c>
      <c r="AY185" s="272" t="s">
        <v>224</v>
      </c>
    </row>
    <row r="186" s="2" customFormat="1" ht="21.75" customHeight="1">
      <c r="A186" s="38"/>
      <c r="B186" s="39"/>
      <c r="C186" s="246" t="s">
        <v>354</v>
      </c>
      <c r="D186" s="246" t="s">
        <v>226</v>
      </c>
      <c r="E186" s="247" t="s">
        <v>711</v>
      </c>
      <c r="F186" s="248" t="s">
        <v>712</v>
      </c>
      <c r="G186" s="249" t="s">
        <v>268</v>
      </c>
      <c r="H186" s="250">
        <v>158.81</v>
      </c>
      <c r="I186" s="251"/>
      <c r="J186" s="252">
        <f>ROUND(I186*H186,2)</f>
        <v>0</v>
      </c>
      <c r="K186" s="248" t="s">
        <v>230</v>
      </c>
      <c r="L186" s="44"/>
      <c r="M186" s="253" t="s">
        <v>1</v>
      </c>
      <c r="N186" s="254" t="s">
        <v>47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231</v>
      </c>
      <c r="AT186" s="257" t="s">
        <v>226</v>
      </c>
      <c r="AU186" s="257" t="s">
        <v>91</v>
      </c>
      <c r="AY186" s="16" t="s">
        <v>224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89</v>
      </c>
      <c r="BK186" s="258">
        <f>ROUND(I186*H186,2)</f>
        <v>0</v>
      </c>
      <c r="BL186" s="16" t="s">
        <v>231</v>
      </c>
      <c r="BM186" s="257" t="s">
        <v>902</v>
      </c>
    </row>
    <row r="187" s="2" customFormat="1">
      <c r="A187" s="38"/>
      <c r="B187" s="39"/>
      <c r="C187" s="40"/>
      <c r="D187" s="259" t="s">
        <v>261</v>
      </c>
      <c r="E187" s="40"/>
      <c r="F187" s="260" t="s">
        <v>1290</v>
      </c>
      <c r="G187" s="40"/>
      <c r="H187" s="40"/>
      <c r="I187" s="154"/>
      <c r="J187" s="40"/>
      <c r="K187" s="40"/>
      <c r="L187" s="44"/>
      <c r="M187" s="261"/>
      <c r="N187" s="262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261</v>
      </c>
      <c r="AU187" s="16" t="s">
        <v>91</v>
      </c>
    </row>
    <row r="188" s="2" customFormat="1" ht="16.5" customHeight="1">
      <c r="A188" s="38"/>
      <c r="B188" s="39"/>
      <c r="C188" s="246" t="s">
        <v>360</v>
      </c>
      <c r="D188" s="246" t="s">
        <v>226</v>
      </c>
      <c r="E188" s="247" t="s">
        <v>1291</v>
      </c>
      <c r="F188" s="248" t="s">
        <v>1292</v>
      </c>
      <c r="G188" s="249" t="s">
        <v>389</v>
      </c>
      <c r="H188" s="250">
        <v>2</v>
      </c>
      <c r="I188" s="251"/>
      <c r="J188" s="252">
        <f>ROUND(I188*H188,2)</f>
        <v>0</v>
      </c>
      <c r="K188" s="248" t="s">
        <v>230</v>
      </c>
      <c r="L188" s="44"/>
      <c r="M188" s="253" t="s">
        <v>1</v>
      </c>
      <c r="N188" s="254" t="s">
        <v>47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231</v>
      </c>
      <c r="AT188" s="257" t="s">
        <v>226</v>
      </c>
      <c r="AU188" s="257" t="s">
        <v>91</v>
      </c>
      <c r="AY188" s="16" t="s">
        <v>224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6" t="s">
        <v>89</v>
      </c>
      <c r="BK188" s="258">
        <f>ROUND(I188*H188,2)</f>
        <v>0</v>
      </c>
      <c r="BL188" s="16" t="s">
        <v>231</v>
      </c>
      <c r="BM188" s="257" t="s">
        <v>522</v>
      </c>
    </row>
    <row r="189" s="2" customFormat="1" ht="21.75" customHeight="1">
      <c r="A189" s="38"/>
      <c r="B189" s="39"/>
      <c r="C189" s="246" t="s">
        <v>366</v>
      </c>
      <c r="D189" s="246" t="s">
        <v>226</v>
      </c>
      <c r="E189" s="247" t="s">
        <v>1293</v>
      </c>
      <c r="F189" s="248" t="s">
        <v>1294</v>
      </c>
      <c r="G189" s="249" t="s">
        <v>247</v>
      </c>
      <c r="H189" s="250">
        <v>69.230000000000004</v>
      </c>
      <c r="I189" s="251"/>
      <c r="J189" s="252">
        <f>ROUND(I189*H189,2)</f>
        <v>0</v>
      </c>
      <c r="K189" s="248" t="s">
        <v>230</v>
      </c>
      <c r="L189" s="44"/>
      <c r="M189" s="253" t="s">
        <v>1</v>
      </c>
      <c r="N189" s="254" t="s">
        <v>47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231</v>
      </c>
      <c r="AT189" s="257" t="s">
        <v>226</v>
      </c>
      <c r="AU189" s="257" t="s">
        <v>91</v>
      </c>
      <c r="AY189" s="16" t="s">
        <v>224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6" t="s">
        <v>89</v>
      </c>
      <c r="BK189" s="258">
        <f>ROUND(I189*H189,2)</f>
        <v>0</v>
      </c>
      <c r="BL189" s="16" t="s">
        <v>231</v>
      </c>
      <c r="BM189" s="257" t="s">
        <v>515</v>
      </c>
    </row>
    <row r="190" s="13" customFormat="1">
      <c r="A190" s="13"/>
      <c r="B190" s="263"/>
      <c r="C190" s="264"/>
      <c r="D190" s="259" t="s">
        <v>263</v>
      </c>
      <c r="E190" s="273" t="s">
        <v>1</v>
      </c>
      <c r="F190" s="265" t="s">
        <v>1295</v>
      </c>
      <c r="G190" s="264"/>
      <c r="H190" s="266">
        <v>66.950000000000003</v>
      </c>
      <c r="I190" s="267"/>
      <c r="J190" s="264"/>
      <c r="K190" s="264"/>
      <c r="L190" s="268"/>
      <c r="M190" s="269"/>
      <c r="N190" s="270"/>
      <c r="O190" s="270"/>
      <c r="P190" s="270"/>
      <c r="Q190" s="270"/>
      <c r="R190" s="270"/>
      <c r="S190" s="270"/>
      <c r="T190" s="27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2" t="s">
        <v>263</v>
      </c>
      <c r="AU190" s="272" t="s">
        <v>91</v>
      </c>
      <c r="AV190" s="13" t="s">
        <v>91</v>
      </c>
      <c r="AW190" s="13" t="s">
        <v>38</v>
      </c>
      <c r="AX190" s="13" t="s">
        <v>82</v>
      </c>
      <c r="AY190" s="272" t="s">
        <v>224</v>
      </c>
    </row>
    <row r="191" s="13" customFormat="1">
      <c r="A191" s="13"/>
      <c r="B191" s="263"/>
      <c r="C191" s="264"/>
      <c r="D191" s="259" t="s">
        <v>263</v>
      </c>
      <c r="E191" s="273" t="s">
        <v>1</v>
      </c>
      <c r="F191" s="265" t="s">
        <v>1296</v>
      </c>
      <c r="G191" s="264"/>
      <c r="H191" s="266">
        <v>2.2799999999999998</v>
      </c>
      <c r="I191" s="267"/>
      <c r="J191" s="264"/>
      <c r="K191" s="264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263</v>
      </c>
      <c r="AU191" s="272" t="s">
        <v>91</v>
      </c>
      <c r="AV191" s="13" t="s">
        <v>91</v>
      </c>
      <c r="AW191" s="13" t="s">
        <v>38</v>
      </c>
      <c r="AX191" s="13" t="s">
        <v>82</v>
      </c>
      <c r="AY191" s="272" t="s">
        <v>224</v>
      </c>
    </row>
    <row r="192" s="14" customFormat="1">
      <c r="A192" s="14"/>
      <c r="B192" s="274"/>
      <c r="C192" s="275"/>
      <c r="D192" s="259" t="s">
        <v>263</v>
      </c>
      <c r="E192" s="276" t="s">
        <v>1</v>
      </c>
      <c r="F192" s="277" t="s">
        <v>277</v>
      </c>
      <c r="G192" s="275"/>
      <c r="H192" s="278">
        <v>69.230000000000004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4" t="s">
        <v>263</v>
      </c>
      <c r="AU192" s="284" t="s">
        <v>91</v>
      </c>
      <c r="AV192" s="14" t="s">
        <v>231</v>
      </c>
      <c r="AW192" s="14" t="s">
        <v>38</v>
      </c>
      <c r="AX192" s="14" t="s">
        <v>89</v>
      </c>
      <c r="AY192" s="284" t="s">
        <v>224</v>
      </c>
    </row>
    <row r="193" s="2" customFormat="1" ht="16.5" customHeight="1">
      <c r="A193" s="38"/>
      <c r="B193" s="39"/>
      <c r="C193" s="285" t="s">
        <v>371</v>
      </c>
      <c r="D193" s="285" t="s">
        <v>283</v>
      </c>
      <c r="E193" s="286" t="s">
        <v>1297</v>
      </c>
      <c r="F193" s="287" t="s">
        <v>290</v>
      </c>
      <c r="G193" s="288" t="s">
        <v>268</v>
      </c>
      <c r="H193" s="289">
        <v>124.614</v>
      </c>
      <c r="I193" s="290"/>
      <c r="J193" s="291">
        <f>ROUND(I193*H193,2)</f>
        <v>0</v>
      </c>
      <c r="K193" s="287" t="s">
        <v>230</v>
      </c>
      <c r="L193" s="292"/>
      <c r="M193" s="293" t="s">
        <v>1</v>
      </c>
      <c r="N193" s="294" t="s">
        <v>47</v>
      </c>
      <c r="O193" s="91"/>
      <c r="P193" s="255">
        <f>O193*H193</f>
        <v>0</v>
      </c>
      <c r="Q193" s="255">
        <v>1</v>
      </c>
      <c r="R193" s="255">
        <f>Q193*H193</f>
        <v>124.614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257</v>
      </c>
      <c r="AT193" s="257" t="s">
        <v>283</v>
      </c>
      <c r="AU193" s="257" t="s">
        <v>91</v>
      </c>
      <c r="AY193" s="16" t="s">
        <v>224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89</v>
      </c>
      <c r="BK193" s="258">
        <f>ROUND(I193*H193,2)</f>
        <v>0</v>
      </c>
      <c r="BL193" s="16" t="s">
        <v>231</v>
      </c>
      <c r="BM193" s="257" t="s">
        <v>928</v>
      </c>
    </row>
    <row r="194" s="13" customFormat="1">
      <c r="A194" s="13"/>
      <c r="B194" s="263"/>
      <c r="C194" s="264"/>
      <c r="D194" s="259" t="s">
        <v>263</v>
      </c>
      <c r="E194" s="273" t="s">
        <v>1</v>
      </c>
      <c r="F194" s="265" t="s">
        <v>1298</v>
      </c>
      <c r="G194" s="264"/>
      <c r="H194" s="266">
        <v>124.614</v>
      </c>
      <c r="I194" s="267"/>
      <c r="J194" s="264"/>
      <c r="K194" s="264"/>
      <c r="L194" s="268"/>
      <c r="M194" s="269"/>
      <c r="N194" s="270"/>
      <c r="O194" s="270"/>
      <c r="P194" s="270"/>
      <c r="Q194" s="270"/>
      <c r="R194" s="270"/>
      <c r="S194" s="270"/>
      <c r="T194" s="27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2" t="s">
        <v>263</v>
      </c>
      <c r="AU194" s="272" t="s">
        <v>91</v>
      </c>
      <c r="AV194" s="13" t="s">
        <v>91</v>
      </c>
      <c r="AW194" s="13" t="s">
        <v>38</v>
      </c>
      <c r="AX194" s="13" t="s">
        <v>89</v>
      </c>
      <c r="AY194" s="272" t="s">
        <v>224</v>
      </c>
    </row>
    <row r="195" s="2" customFormat="1" ht="21.75" customHeight="1">
      <c r="A195" s="38"/>
      <c r="B195" s="39"/>
      <c r="C195" s="246" t="s">
        <v>376</v>
      </c>
      <c r="D195" s="246" t="s">
        <v>226</v>
      </c>
      <c r="E195" s="247" t="s">
        <v>1299</v>
      </c>
      <c r="F195" s="248" t="s">
        <v>1300</v>
      </c>
      <c r="G195" s="249" t="s">
        <v>247</v>
      </c>
      <c r="H195" s="250">
        <v>69.230000000000004</v>
      </c>
      <c r="I195" s="251"/>
      <c r="J195" s="252">
        <f>ROUND(I195*H195,2)</f>
        <v>0</v>
      </c>
      <c r="K195" s="248" t="s">
        <v>230</v>
      </c>
      <c r="L195" s="44"/>
      <c r="M195" s="253" t="s">
        <v>1</v>
      </c>
      <c r="N195" s="254" t="s">
        <v>47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231</v>
      </c>
      <c r="AT195" s="257" t="s">
        <v>226</v>
      </c>
      <c r="AU195" s="257" t="s">
        <v>91</v>
      </c>
      <c r="AY195" s="16" t="s">
        <v>224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89</v>
      </c>
      <c r="BK195" s="258">
        <f>ROUND(I195*H195,2)</f>
        <v>0</v>
      </c>
      <c r="BL195" s="16" t="s">
        <v>231</v>
      </c>
      <c r="BM195" s="257" t="s">
        <v>526</v>
      </c>
    </row>
    <row r="196" s="2" customFormat="1" ht="16.5" customHeight="1">
      <c r="A196" s="38"/>
      <c r="B196" s="39"/>
      <c r="C196" s="246" t="s">
        <v>382</v>
      </c>
      <c r="D196" s="246" t="s">
        <v>226</v>
      </c>
      <c r="E196" s="247" t="s">
        <v>1301</v>
      </c>
      <c r="F196" s="248" t="s">
        <v>1302</v>
      </c>
      <c r="G196" s="249" t="s">
        <v>229</v>
      </c>
      <c r="H196" s="250">
        <v>51</v>
      </c>
      <c r="I196" s="251"/>
      <c r="J196" s="252">
        <f>ROUND(I196*H196,2)</f>
        <v>0</v>
      </c>
      <c r="K196" s="248" t="s">
        <v>230</v>
      </c>
      <c r="L196" s="44"/>
      <c r="M196" s="253" t="s">
        <v>1</v>
      </c>
      <c r="N196" s="254" t="s">
        <v>47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231</v>
      </c>
      <c r="AT196" s="257" t="s">
        <v>226</v>
      </c>
      <c r="AU196" s="257" t="s">
        <v>91</v>
      </c>
      <c r="AY196" s="16" t="s">
        <v>224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89</v>
      </c>
      <c r="BK196" s="258">
        <f>ROUND(I196*H196,2)</f>
        <v>0</v>
      </c>
      <c r="BL196" s="16" t="s">
        <v>231</v>
      </c>
      <c r="BM196" s="257" t="s">
        <v>942</v>
      </c>
    </row>
    <row r="197" s="2" customFormat="1">
      <c r="A197" s="38"/>
      <c r="B197" s="39"/>
      <c r="C197" s="40"/>
      <c r="D197" s="259" t="s">
        <v>261</v>
      </c>
      <c r="E197" s="40"/>
      <c r="F197" s="260" t="s">
        <v>1303</v>
      </c>
      <c r="G197" s="40"/>
      <c r="H197" s="40"/>
      <c r="I197" s="154"/>
      <c r="J197" s="40"/>
      <c r="K197" s="40"/>
      <c r="L197" s="44"/>
      <c r="M197" s="261"/>
      <c r="N197" s="262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6" t="s">
        <v>261</v>
      </c>
      <c r="AU197" s="16" t="s">
        <v>91</v>
      </c>
    </row>
    <row r="198" s="13" customFormat="1">
      <c r="A198" s="13"/>
      <c r="B198" s="263"/>
      <c r="C198" s="264"/>
      <c r="D198" s="259" t="s">
        <v>263</v>
      </c>
      <c r="E198" s="273" t="s">
        <v>1</v>
      </c>
      <c r="F198" s="265" t="s">
        <v>1304</v>
      </c>
      <c r="G198" s="264"/>
      <c r="H198" s="266">
        <v>51</v>
      </c>
      <c r="I198" s="267"/>
      <c r="J198" s="264"/>
      <c r="K198" s="264"/>
      <c r="L198" s="268"/>
      <c r="M198" s="269"/>
      <c r="N198" s="270"/>
      <c r="O198" s="270"/>
      <c r="P198" s="270"/>
      <c r="Q198" s="270"/>
      <c r="R198" s="270"/>
      <c r="S198" s="270"/>
      <c r="T198" s="27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2" t="s">
        <v>263</v>
      </c>
      <c r="AU198" s="272" t="s">
        <v>91</v>
      </c>
      <c r="AV198" s="13" t="s">
        <v>91</v>
      </c>
      <c r="AW198" s="13" t="s">
        <v>38</v>
      </c>
      <c r="AX198" s="13" t="s">
        <v>89</v>
      </c>
      <c r="AY198" s="272" t="s">
        <v>224</v>
      </c>
    </row>
    <row r="199" s="2" customFormat="1" ht="16.5" customHeight="1">
      <c r="A199" s="38"/>
      <c r="B199" s="39"/>
      <c r="C199" s="246" t="s">
        <v>386</v>
      </c>
      <c r="D199" s="246" t="s">
        <v>226</v>
      </c>
      <c r="E199" s="247" t="s">
        <v>294</v>
      </c>
      <c r="F199" s="248" t="s">
        <v>295</v>
      </c>
      <c r="G199" s="249" t="s">
        <v>229</v>
      </c>
      <c r="H199" s="250">
        <v>29.504999999999999</v>
      </c>
      <c r="I199" s="251"/>
      <c r="J199" s="252">
        <f>ROUND(I199*H199,2)</f>
        <v>0</v>
      </c>
      <c r="K199" s="248" t="s">
        <v>230</v>
      </c>
      <c r="L199" s="44"/>
      <c r="M199" s="253" t="s">
        <v>1</v>
      </c>
      <c r="N199" s="254" t="s">
        <v>47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231</v>
      </c>
      <c r="AT199" s="257" t="s">
        <v>226</v>
      </c>
      <c r="AU199" s="257" t="s">
        <v>91</v>
      </c>
      <c r="AY199" s="16" t="s">
        <v>224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6" t="s">
        <v>89</v>
      </c>
      <c r="BK199" s="258">
        <f>ROUND(I199*H199,2)</f>
        <v>0</v>
      </c>
      <c r="BL199" s="16" t="s">
        <v>231</v>
      </c>
      <c r="BM199" s="257" t="s">
        <v>968</v>
      </c>
    </row>
    <row r="200" s="2" customFormat="1">
      <c r="A200" s="38"/>
      <c r="B200" s="39"/>
      <c r="C200" s="40"/>
      <c r="D200" s="259" t="s">
        <v>261</v>
      </c>
      <c r="E200" s="40"/>
      <c r="F200" s="260" t="s">
        <v>1305</v>
      </c>
      <c r="G200" s="40"/>
      <c r="H200" s="40"/>
      <c r="I200" s="154"/>
      <c r="J200" s="40"/>
      <c r="K200" s="40"/>
      <c r="L200" s="44"/>
      <c r="M200" s="261"/>
      <c r="N200" s="262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6" t="s">
        <v>261</v>
      </c>
      <c r="AU200" s="16" t="s">
        <v>91</v>
      </c>
    </row>
    <row r="201" s="13" customFormat="1">
      <c r="A201" s="13"/>
      <c r="B201" s="263"/>
      <c r="C201" s="264"/>
      <c r="D201" s="259" t="s">
        <v>263</v>
      </c>
      <c r="E201" s="273" t="s">
        <v>1</v>
      </c>
      <c r="F201" s="265" t="s">
        <v>1306</v>
      </c>
      <c r="G201" s="264"/>
      <c r="H201" s="266">
        <v>22.079999999999998</v>
      </c>
      <c r="I201" s="267"/>
      <c r="J201" s="264"/>
      <c r="K201" s="264"/>
      <c r="L201" s="268"/>
      <c r="M201" s="269"/>
      <c r="N201" s="270"/>
      <c r="O201" s="270"/>
      <c r="P201" s="270"/>
      <c r="Q201" s="270"/>
      <c r="R201" s="270"/>
      <c r="S201" s="270"/>
      <c r="T201" s="27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2" t="s">
        <v>263</v>
      </c>
      <c r="AU201" s="272" t="s">
        <v>91</v>
      </c>
      <c r="AV201" s="13" t="s">
        <v>91</v>
      </c>
      <c r="AW201" s="13" t="s">
        <v>38</v>
      </c>
      <c r="AX201" s="13" t="s">
        <v>82</v>
      </c>
      <c r="AY201" s="272" t="s">
        <v>224</v>
      </c>
    </row>
    <row r="202" s="13" customFormat="1">
      <c r="A202" s="13"/>
      <c r="B202" s="263"/>
      <c r="C202" s="264"/>
      <c r="D202" s="259" t="s">
        <v>263</v>
      </c>
      <c r="E202" s="273" t="s">
        <v>1</v>
      </c>
      <c r="F202" s="265" t="s">
        <v>1307</v>
      </c>
      <c r="G202" s="264"/>
      <c r="H202" s="266">
        <v>7.4249999999999998</v>
      </c>
      <c r="I202" s="267"/>
      <c r="J202" s="264"/>
      <c r="K202" s="264"/>
      <c r="L202" s="268"/>
      <c r="M202" s="269"/>
      <c r="N202" s="270"/>
      <c r="O202" s="270"/>
      <c r="P202" s="270"/>
      <c r="Q202" s="270"/>
      <c r="R202" s="270"/>
      <c r="S202" s="270"/>
      <c r="T202" s="27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2" t="s">
        <v>263</v>
      </c>
      <c r="AU202" s="272" t="s">
        <v>91</v>
      </c>
      <c r="AV202" s="13" t="s">
        <v>91</v>
      </c>
      <c r="AW202" s="13" t="s">
        <v>38</v>
      </c>
      <c r="AX202" s="13" t="s">
        <v>82</v>
      </c>
      <c r="AY202" s="272" t="s">
        <v>224</v>
      </c>
    </row>
    <row r="203" s="14" customFormat="1">
      <c r="A203" s="14"/>
      <c r="B203" s="274"/>
      <c r="C203" s="275"/>
      <c r="D203" s="259" t="s">
        <v>263</v>
      </c>
      <c r="E203" s="276" t="s">
        <v>1</v>
      </c>
      <c r="F203" s="277" t="s">
        <v>277</v>
      </c>
      <c r="G203" s="275"/>
      <c r="H203" s="278">
        <v>29.504999999999999</v>
      </c>
      <c r="I203" s="279"/>
      <c r="J203" s="275"/>
      <c r="K203" s="275"/>
      <c r="L203" s="280"/>
      <c r="M203" s="281"/>
      <c r="N203" s="282"/>
      <c r="O203" s="282"/>
      <c r="P203" s="282"/>
      <c r="Q203" s="282"/>
      <c r="R203" s="282"/>
      <c r="S203" s="282"/>
      <c r="T203" s="28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4" t="s">
        <v>263</v>
      </c>
      <c r="AU203" s="284" t="s">
        <v>91</v>
      </c>
      <c r="AV203" s="14" t="s">
        <v>231</v>
      </c>
      <c r="AW203" s="14" t="s">
        <v>38</v>
      </c>
      <c r="AX203" s="14" t="s">
        <v>89</v>
      </c>
      <c r="AY203" s="284" t="s">
        <v>224</v>
      </c>
    </row>
    <row r="204" s="2" customFormat="1" ht="16.5" customHeight="1">
      <c r="A204" s="38"/>
      <c r="B204" s="39"/>
      <c r="C204" s="246" t="s">
        <v>392</v>
      </c>
      <c r="D204" s="246" t="s">
        <v>226</v>
      </c>
      <c r="E204" s="247" t="s">
        <v>1308</v>
      </c>
      <c r="F204" s="248" t="s">
        <v>1309</v>
      </c>
      <c r="G204" s="249" t="s">
        <v>229</v>
      </c>
      <c r="H204" s="250">
        <v>60</v>
      </c>
      <c r="I204" s="251"/>
      <c r="J204" s="252">
        <f>ROUND(I204*H204,2)</f>
        <v>0</v>
      </c>
      <c r="K204" s="248" t="s">
        <v>230</v>
      </c>
      <c r="L204" s="44"/>
      <c r="M204" s="253" t="s">
        <v>1</v>
      </c>
      <c r="N204" s="254" t="s">
        <v>47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231</v>
      </c>
      <c r="AT204" s="257" t="s">
        <v>226</v>
      </c>
      <c r="AU204" s="257" t="s">
        <v>91</v>
      </c>
      <c r="AY204" s="16" t="s">
        <v>224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89</v>
      </c>
      <c r="BK204" s="258">
        <f>ROUND(I204*H204,2)</f>
        <v>0</v>
      </c>
      <c r="BL204" s="16" t="s">
        <v>231</v>
      </c>
      <c r="BM204" s="257" t="s">
        <v>976</v>
      </c>
    </row>
    <row r="205" s="13" customFormat="1">
      <c r="A205" s="13"/>
      <c r="B205" s="263"/>
      <c r="C205" s="264"/>
      <c r="D205" s="259" t="s">
        <v>263</v>
      </c>
      <c r="E205" s="273" t="s">
        <v>1</v>
      </c>
      <c r="F205" s="265" t="s">
        <v>1310</v>
      </c>
      <c r="G205" s="264"/>
      <c r="H205" s="266">
        <v>60</v>
      </c>
      <c r="I205" s="267"/>
      <c r="J205" s="264"/>
      <c r="K205" s="264"/>
      <c r="L205" s="268"/>
      <c r="M205" s="269"/>
      <c r="N205" s="270"/>
      <c r="O205" s="270"/>
      <c r="P205" s="270"/>
      <c r="Q205" s="270"/>
      <c r="R205" s="270"/>
      <c r="S205" s="270"/>
      <c r="T205" s="27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2" t="s">
        <v>263</v>
      </c>
      <c r="AU205" s="272" t="s">
        <v>91</v>
      </c>
      <c r="AV205" s="13" t="s">
        <v>91</v>
      </c>
      <c r="AW205" s="13" t="s">
        <v>38</v>
      </c>
      <c r="AX205" s="13" t="s">
        <v>89</v>
      </c>
      <c r="AY205" s="272" t="s">
        <v>224</v>
      </c>
    </row>
    <row r="206" s="12" customFormat="1" ht="22.8" customHeight="1">
      <c r="A206" s="12"/>
      <c r="B206" s="230"/>
      <c r="C206" s="231"/>
      <c r="D206" s="232" t="s">
        <v>81</v>
      </c>
      <c r="E206" s="244" t="s">
        <v>91</v>
      </c>
      <c r="F206" s="244" t="s">
        <v>297</v>
      </c>
      <c r="G206" s="231"/>
      <c r="H206" s="231"/>
      <c r="I206" s="234"/>
      <c r="J206" s="245">
        <f>BK206</f>
        <v>0</v>
      </c>
      <c r="K206" s="231"/>
      <c r="L206" s="236"/>
      <c r="M206" s="237"/>
      <c r="N206" s="238"/>
      <c r="O206" s="238"/>
      <c r="P206" s="239">
        <f>SUM(P207:P222)</f>
        <v>0</v>
      </c>
      <c r="Q206" s="238"/>
      <c r="R206" s="239">
        <f>SUM(R207:R222)</f>
        <v>29.002581707000001</v>
      </c>
      <c r="S206" s="238"/>
      <c r="T206" s="240">
        <f>SUM(T207:T222)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1" t="s">
        <v>89</v>
      </c>
      <c r="AT206" s="242" t="s">
        <v>81</v>
      </c>
      <c r="AU206" s="242" t="s">
        <v>89</v>
      </c>
      <c r="AY206" s="241" t="s">
        <v>224</v>
      </c>
      <c r="BK206" s="243">
        <f>SUM(BK207:BK222)</f>
        <v>0</v>
      </c>
    </row>
    <row r="207" s="2" customFormat="1" ht="16.5" customHeight="1">
      <c r="A207" s="38"/>
      <c r="B207" s="39"/>
      <c r="C207" s="246" t="s">
        <v>397</v>
      </c>
      <c r="D207" s="246" t="s">
        <v>226</v>
      </c>
      <c r="E207" s="247" t="s">
        <v>1311</v>
      </c>
      <c r="F207" s="248" t="s">
        <v>1312</v>
      </c>
      <c r="G207" s="249" t="s">
        <v>247</v>
      </c>
      <c r="H207" s="250">
        <v>8.5280000000000005</v>
      </c>
      <c r="I207" s="251"/>
      <c r="J207" s="252">
        <f>ROUND(I207*H207,2)</f>
        <v>0</v>
      </c>
      <c r="K207" s="248" t="s">
        <v>230</v>
      </c>
      <c r="L207" s="44"/>
      <c r="M207" s="253" t="s">
        <v>1</v>
      </c>
      <c r="N207" s="254" t="s">
        <v>47</v>
      </c>
      <c r="O207" s="91"/>
      <c r="P207" s="255">
        <f>O207*H207</f>
        <v>0</v>
      </c>
      <c r="Q207" s="255">
        <v>2.5262479999999998</v>
      </c>
      <c r="R207" s="255">
        <f>Q207*H207</f>
        <v>21.543842944000001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231</v>
      </c>
      <c r="AT207" s="257" t="s">
        <v>226</v>
      </c>
      <c r="AU207" s="257" t="s">
        <v>91</v>
      </c>
      <c r="AY207" s="16" t="s">
        <v>224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89</v>
      </c>
      <c r="BK207" s="258">
        <f>ROUND(I207*H207,2)</f>
        <v>0</v>
      </c>
      <c r="BL207" s="16" t="s">
        <v>231</v>
      </c>
      <c r="BM207" s="257" t="s">
        <v>994</v>
      </c>
    </row>
    <row r="208" s="13" customFormat="1">
      <c r="A208" s="13"/>
      <c r="B208" s="263"/>
      <c r="C208" s="264"/>
      <c r="D208" s="259" t="s">
        <v>263</v>
      </c>
      <c r="E208" s="273" t="s">
        <v>1</v>
      </c>
      <c r="F208" s="265" t="s">
        <v>1313</v>
      </c>
      <c r="G208" s="264"/>
      <c r="H208" s="266">
        <v>3.4129999999999998</v>
      </c>
      <c r="I208" s="267"/>
      <c r="J208" s="264"/>
      <c r="K208" s="264"/>
      <c r="L208" s="268"/>
      <c r="M208" s="269"/>
      <c r="N208" s="270"/>
      <c r="O208" s="270"/>
      <c r="P208" s="270"/>
      <c r="Q208" s="270"/>
      <c r="R208" s="270"/>
      <c r="S208" s="270"/>
      <c r="T208" s="27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2" t="s">
        <v>263</v>
      </c>
      <c r="AU208" s="272" t="s">
        <v>91</v>
      </c>
      <c r="AV208" s="13" t="s">
        <v>91</v>
      </c>
      <c r="AW208" s="13" t="s">
        <v>38</v>
      </c>
      <c r="AX208" s="13" t="s">
        <v>82</v>
      </c>
      <c r="AY208" s="272" t="s">
        <v>224</v>
      </c>
    </row>
    <row r="209" s="13" customFormat="1">
      <c r="A209" s="13"/>
      <c r="B209" s="263"/>
      <c r="C209" s="264"/>
      <c r="D209" s="259" t="s">
        <v>263</v>
      </c>
      <c r="E209" s="273" t="s">
        <v>1</v>
      </c>
      <c r="F209" s="265" t="s">
        <v>1314</v>
      </c>
      <c r="G209" s="264"/>
      <c r="H209" s="266">
        <v>5.1150000000000002</v>
      </c>
      <c r="I209" s="267"/>
      <c r="J209" s="264"/>
      <c r="K209" s="264"/>
      <c r="L209" s="268"/>
      <c r="M209" s="269"/>
      <c r="N209" s="270"/>
      <c r="O209" s="270"/>
      <c r="P209" s="270"/>
      <c r="Q209" s="270"/>
      <c r="R209" s="270"/>
      <c r="S209" s="270"/>
      <c r="T209" s="27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2" t="s">
        <v>263</v>
      </c>
      <c r="AU209" s="272" t="s">
        <v>91</v>
      </c>
      <c r="AV209" s="13" t="s">
        <v>91</v>
      </c>
      <c r="AW209" s="13" t="s">
        <v>38</v>
      </c>
      <c r="AX209" s="13" t="s">
        <v>82</v>
      </c>
      <c r="AY209" s="272" t="s">
        <v>224</v>
      </c>
    </row>
    <row r="210" s="14" customFormat="1">
      <c r="A210" s="14"/>
      <c r="B210" s="274"/>
      <c r="C210" s="275"/>
      <c r="D210" s="259" t="s">
        <v>263</v>
      </c>
      <c r="E210" s="276" t="s">
        <v>1</v>
      </c>
      <c r="F210" s="277" t="s">
        <v>277</v>
      </c>
      <c r="G210" s="275"/>
      <c r="H210" s="278">
        <v>8.5280000000000005</v>
      </c>
      <c r="I210" s="279"/>
      <c r="J210" s="275"/>
      <c r="K210" s="275"/>
      <c r="L210" s="280"/>
      <c r="M210" s="281"/>
      <c r="N210" s="282"/>
      <c r="O210" s="282"/>
      <c r="P210" s="282"/>
      <c r="Q210" s="282"/>
      <c r="R210" s="282"/>
      <c r="S210" s="282"/>
      <c r="T210" s="28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4" t="s">
        <v>263</v>
      </c>
      <c r="AU210" s="284" t="s">
        <v>91</v>
      </c>
      <c r="AV210" s="14" t="s">
        <v>231</v>
      </c>
      <c r="AW210" s="14" t="s">
        <v>38</v>
      </c>
      <c r="AX210" s="14" t="s">
        <v>89</v>
      </c>
      <c r="AY210" s="284" t="s">
        <v>224</v>
      </c>
    </row>
    <row r="211" s="2" customFormat="1" ht="16.5" customHeight="1">
      <c r="A211" s="38"/>
      <c r="B211" s="39"/>
      <c r="C211" s="246" t="s">
        <v>401</v>
      </c>
      <c r="D211" s="246" t="s">
        <v>226</v>
      </c>
      <c r="E211" s="247" t="s">
        <v>1315</v>
      </c>
      <c r="F211" s="248" t="s">
        <v>1316</v>
      </c>
      <c r="G211" s="249" t="s">
        <v>229</v>
      </c>
      <c r="H211" s="250">
        <v>11.710000000000001</v>
      </c>
      <c r="I211" s="251"/>
      <c r="J211" s="252">
        <f>ROUND(I211*H211,2)</f>
        <v>0</v>
      </c>
      <c r="K211" s="248" t="s">
        <v>230</v>
      </c>
      <c r="L211" s="44"/>
      <c r="M211" s="253" t="s">
        <v>1</v>
      </c>
      <c r="N211" s="254" t="s">
        <v>47</v>
      </c>
      <c r="O211" s="91"/>
      <c r="P211" s="255">
        <f>O211*H211</f>
        <v>0</v>
      </c>
      <c r="Q211" s="255">
        <v>0.0014357</v>
      </c>
      <c r="R211" s="255">
        <f>Q211*H211</f>
        <v>0.016812047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231</v>
      </c>
      <c r="AT211" s="257" t="s">
        <v>226</v>
      </c>
      <c r="AU211" s="257" t="s">
        <v>91</v>
      </c>
      <c r="AY211" s="16" t="s">
        <v>224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89</v>
      </c>
      <c r="BK211" s="258">
        <f>ROUND(I211*H211,2)</f>
        <v>0</v>
      </c>
      <c r="BL211" s="16" t="s">
        <v>231</v>
      </c>
      <c r="BM211" s="257" t="s">
        <v>1003</v>
      </c>
    </row>
    <row r="212" s="13" customFormat="1">
      <c r="A212" s="13"/>
      <c r="B212" s="263"/>
      <c r="C212" s="264"/>
      <c r="D212" s="259" t="s">
        <v>263</v>
      </c>
      <c r="E212" s="273" t="s">
        <v>1</v>
      </c>
      <c r="F212" s="265" t="s">
        <v>1317</v>
      </c>
      <c r="G212" s="264"/>
      <c r="H212" s="266">
        <v>3.25</v>
      </c>
      <c r="I212" s="267"/>
      <c r="J212" s="264"/>
      <c r="K212" s="264"/>
      <c r="L212" s="268"/>
      <c r="M212" s="269"/>
      <c r="N212" s="270"/>
      <c r="O212" s="270"/>
      <c r="P212" s="270"/>
      <c r="Q212" s="270"/>
      <c r="R212" s="270"/>
      <c r="S212" s="270"/>
      <c r="T212" s="27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2" t="s">
        <v>263</v>
      </c>
      <c r="AU212" s="272" t="s">
        <v>91</v>
      </c>
      <c r="AV212" s="13" t="s">
        <v>91</v>
      </c>
      <c r="AW212" s="13" t="s">
        <v>38</v>
      </c>
      <c r="AX212" s="13" t="s">
        <v>82</v>
      </c>
      <c r="AY212" s="272" t="s">
        <v>224</v>
      </c>
    </row>
    <row r="213" s="13" customFormat="1">
      <c r="A213" s="13"/>
      <c r="B213" s="263"/>
      <c r="C213" s="264"/>
      <c r="D213" s="259" t="s">
        <v>263</v>
      </c>
      <c r="E213" s="273" t="s">
        <v>1</v>
      </c>
      <c r="F213" s="265" t="s">
        <v>1318</v>
      </c>
      <c r="G213" s="264"/>
      <c r="H213" s="266">
        <v>8.4600000000000009</v>
      </c>
      <c r="I213" s="267"/>
      <c r="J213" s="264"/>
      <c r="K213" s="264"/>
      <c r="L213" s="268"/>
      <c r="M213" s="269"/>
      <c r="N213" s="270"/>
      <c r="O213" s="270"/>
      <c r="P213" s="270"/>
      <c r="Q213" s="270"/>
      <c r="R213" s="270"/>
      <c r="S213" s="270"/>
      <c r="T213" s="27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2" t="s">
        <v>263</v>
      </c>
      <c r="AU213" s="272" t="s">
        <v>91</v>
      </c>
      <c r="AV213" s="13" t="s">
        <v>91</v>
      </c>
      <c r="AW213" s="13" t="s">
        <v>38</v>
      </c>
      <c r="AX213" s="13" t="s">
        <v>82</v>
      </c>
      <c r="AY213" s="272" t="s">
        <v>224</v>
      </c>
    </row>
    <row r="214" s="14" customFormat="1">
      <c r="A214" s="14"/>
      <c r="B214" s="274"/>
      <c r="C214" s="275"/>
      <c r="D214" s="259" t="s">
        <v>263</v>
      </c>
      <c r="E214" s="276" t="s">
        <v>1</v>
      </c>
      <c r="F214" s="277" t="s">
        <v>277</v>
      </c>
      <c r="G214" s="275"/>
      <c r="H214" s="278">
        <v>11.710000000000001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4" t="s">
        <v>263</v>
      </c>
      <c r="AU214" s="284" t="s">
        <v>91</v>
      </c>
      <c r="AV214" s="14" t="s">
        <v>231</v>
      </c>
      <c r="AW214" s="14" t="s">
        <v>38</v>
      </c>
      <c r="AX214" s="14" t="s">
        <v>89</v>
      </c>
      <c r="AY214" s="284" t="s">
        <v>224</v>
      </c>
    </row>
    <row r="215" s="2" customFormat="1" ht="16.5" customHeight="1">
      <c r="A215" s="38"/>
      <c r="B215" s="39"/>
      <c r="C215" s="246" t="s">
        <v>405</v>
      </c>
      <c r="D215" s="246" t="s">
        <v>226</v>
      </c>
      <c r="E215" s="247" t="s">
        <v>1319</v>
      </c>
      <c r="F215" s="248" t="s">
        <v>1320</v>
      </c>
      <c r="G215" s="249" t="s">
        <v>229</v>
      </c>
      <c r="H215" s="250">
        <v>11.710000000000001</v>
      </c>
      <c r="I215" s="251"/>
      <c r="J215" s="252">
        <f>ROUND(I215*H215,2)</f>
        <v>0</v>
      </c>
      <c r="K215" s="248" t="s">
        <v>230</v>
      </c>
      <c r="L215" s="44"/>
      <c r="M215" s="253" t="s">
        <v>1</v>
      </c>
      <c r="N215" s="254" t="s">
        <v>47</v>
      </c>
      <c r="O215" s="91"/>
      <c r="P215" s="255">
        <f>O215*H215</f>
        <v>0</v>
      </c>
      <c r="Q215" s="255">
        <v>3.6000000000000001E-05</v>
      </c>
      <c r="R215" s="255">
        <f>Q215*H215</f>
        <v>0.00042156000000000002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231</v>
      </c>
      <c r="AT215" s="257" t="s">
        <v>226</v>
      </c>
      <c r="AU215" s="257" t="s">
        <v>91</v>
      </c>
      <c r="AY215" s="16" t="s">
        <v>224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6" t="s">
        <v>89</v>
      </c>
      <c r="BK215" s="258">
        <f>ROUND(I215*H215,2)</f>
        <v>0</v>
      </c>
      <c r="BL215" s="16" t="s">
        <v>231</v>
      </c>
      <c r="BM215" s="257" t="s">
        <v>1010</v>
      </c>
    </row>
    <row r="216" s="2" customFormat="1" ht="21.75" customHeight="1">
      <c r="A216" s="38"/>
      <c r="B216" s="39"/>
      <c r="C216" s="246" t="s">
        <v>410</v>
      </c>
      <c r="D216" s="246" t="s">
        <v>226</v>
      </c>
      <c r="E216" s="247" t="s">
        <v>1321</v>
      </c>
      <c r="F216" s="248" t="s">
        <v>1322</v>
      </c>
      <c r="G216" s="249" t="s">
        <v>268</v>
      </c>
      <c r="H216" s="250">
        <v>1.194</v>
      </c>
      <c r="I216" s="251"/>
      <c r="J216" s="252">
        <f>ROUND(I216*H216,2)</f>
        <v>0</v>
      </c>
      <c r="K216" s="248" t="s">
        <v>230</v>
      </c>
      <c r="L216" s="44"/>
      <c r="M216" s="253" t="s">
        <v>1</v>
      </c>
      <c r="N216" s="254" t="s">
        <v>47</v>
      </c>
      <c r="O216" s="91"/>
      <c r="P216" s="255">
        <f>O216*H216</f>
        <v>0</v>
      </c>
      <c r="Q216" s="255">
        <v>1.0606640000000001</v>
      </c>
      <c r="R216" s="255">
        <f>Q216*H216</f>
        <v>1.266432816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231</v>
      </c>
      <c r="AT216" s="257" t="s">
        <v>226</v>
      </c>
      <c r="AU216" s="257" t="s">
        <v>91</v>
      </c>
      <c r="AY216" s="16" t="s">
        <v>224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6" t="s">
        <v>89</v>
      </c>
      <c r="BK216" s="258">
        <f>ROUND(I216*H216,2)</f>
        <v>0</v>
      </c>
      <c r="BL216" s="16" t="s">
        <v>231</v>
      </c>
      <c r="BM216" s="257" t="s">
        <v>1016</v>
      </c>
    </row>
    <row r="217" s="13" customFormat="1">
      <c r="A217" s="13"/>
      <c r="B217" s="263"/>
      <c r="C217" s="264"/>
      <c r="D217" s="259" t="s">
        <v>263</v>
      </c>
      <c r="E217" s="273" t="s">
        <v>1</v>
      </c>
      <c r="F217" s="265" t="s">
        <v>1323</v>
      </c>
      <c r="G217" s="264"/>
      <c r="H217" s="266">
        <v>1.194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2" t="s">
        <v>263</v>
      </c>
      <c r="AU217" s="272" t="s">
        <v>91</v>
      </c>
      <c r="AV217" s="13" t="s">
        <v>91</v>
      </c>
      <c r="AW217" s="13" t="s">
        <v>38</v>
      </c>
      <c r="AX217" s="13" t="s">
        <v>89</v>
      </c>
      <c r="AY217" s="272" t="s">
        <v>224</v>
      </c>
    </row>
    <row r="218" s="2" customFormat="1" ht="21.75" customHeight="1">
      <c r="A218" s="38"/>
      <c r="B218" s="39"/>
      <c r="C218" s="246" t="s">
        <v>414</v>
      </c>
      <c r="D218" s="246" t="s">
        <v>226</v>
      </c>
      <c r="E218" s="247" t="s">
        <v>1324</v>
      </c>
      <c r="F218" s="248" t="s">
        <v>1325</v>
      </c>
      <c r="G218" s="249" t="s">
        <v>247</v>
      </c>
      <c r="H218" s="250">
        <v>2.4350000000000001</v>
      </c>
      <c r="I218" s="251"/>
      <c r="J218" s="252">
        <f>ROUND(I218*H218,2)</f>
        <v>0</v>
      </c>
      <c r="K218" s="248" t="s">
        <v>230</v>
      </c>
      <c r="L218" s="44"/>
      <c r="M218" s="253" t="s">
        <v>1</v>
      </c>
      <c r="N218" s="254" t="s">
        <v>47</v>
      </c>
      <c r="O218" s="91"/>
      <c r="P218" s="255">
        <f>O218*H218</f>
        <v>0</v>
      </c>
      <c r="Q218" s="255">
        <v>2.5359639999999999</v>
      </c>
      <c r="R218" s="255">
        <f>Q218*H218</f>
        <v>6.1750723399999998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231</v>
      </c>
      <c r="AT218" s="257" t="s">
        <v>226</v>
      </c>
      <c r="AU218" s="257" t="s">
        <v>91</v>
      </c>
      <c r="AY218" s="16" t="s">
        <v>224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6" t="s">
        <v>89</v>
      </c>
      <c r="BK218" s="258">
        <f>ROUND(I218*H218,2)</f>
        <v>0</v>
      </c>
      <c r="BL218" s="16" t="s">
        <v>231</v>
      </c>
      <c r="BM218" s="257" t="s">
        <v>1021</v>
      </c>
    </row>
    <row r="219" s="2" customFormat="1">
      <c r="A219" s="38"/>
      <c r="B219" s="39"/>
      <c r="C219" s="40"/>
      <c r="D219" s="259" t="s">
        <v>261</v>
      </c>
      <c r="E219" s="40"/>
      <c r="F219" s="260" t="s">
        <v>1326</v>
      </c>
      <c r="G219" s="40"/>
      <c r="H219" s="40"/>
      <c r="I219" s="154"/>
      <c r="J219" s="40"/>
      <c r="K219" s="40"/>
      <c r="L219" s="44"/>
      <c r="M219" s="261"/>
      <c r="N219" s="262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6" t="s">
        <v>261</v>
      </c>
      <c r="AU219" s="16" t="s">
        <v>91</v>
      </c>
    </row>
    <row r="220" s="13" customFormat="1">
      <c r="A220" s="13"/>
      <c r="B220" s="263"/>
      <c r="C220" s="264"/>
      <c r="D220" s="259" t="s">
        <v>263</v>
      </c>
      <c r="E220" s="273" t="s">
        <v>1</v>
      </c>
      <c r="F220" s="265" t="s">
        <v>1327</v>
      </c>
      <c r="G220" s="264"/>
      <c r="H220" s="266">
        <v>0.28000000000000003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2" t="s">
        <v>263</v>
      </c>
      <c r="AU220" s="272" t="s">
        <v>91</v>
      </c>
      <c r="AV220" s="13" t="s">
        <v>91</v>
      </c>
      <c r="AW220" s="13" t="s">
        <v>38</v>
      </c>
      <c r="AX220" s="13" t="s">
        <v>82</v>
      </c>
      <c r="AY220" s="272" t="s">
        <v>224</v>
      </c>
    </row>
    <row r="221" s="13" customFormat="1">
      <c r="A221" s="13"/>
      <c r="B221" s="263"/>
      <c r="C221" s="264"/>
      <c r="D221" s="259" t="s">
        <v>263</v>
      </c>
      <c r="E221" s="273" t="s">
        <v>1</v>
      </c>
      <c r="F221" s="265" t="s">
        <v>1328</v>
      </c>
      <c r="G221" s="264"/>
      <c r="H221" s="266">
        <v>2.1549999999999998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2" t="s">
        <v>263</v>
      </c>
      <c r="AU221" s="272" t="s">
        <v>91</v>
      </c>
      <c r="AV221" s="13" t="s">
        <v>91</v>
      </c>
      <c r="AW221" s="13" t="s">
        <v>38</v>
      </c>
      <c r="AX221" s="13" t="s">
        <v>82</v>
      </c>
      <c r="AY221" s="272" t="s">
        <v>224</v>
      </c>
    </row>
    <row r="222" s="14" customFormat="1">
      <c r="A222" s="14"/>
      <c r="B222" s="274"/>
      <c r="C222" s="275"/>
      <c r="D222" s="259" t="s">
        <v>263</v>
      </c>
      <c r="E222" s="276" t="s">
        <v>1</v>
      </c>
      <c r="F222" s="277" t="s">
        <v>277</v>
      </c>
      <c r="G222" s="275"/>
      <c r="H222" s="278">
        <v>2.4350000000000001</v>
      </c>
      <c r="I222" s="279"/>
      <c r="J222" s="275"/>
      <c r="K222" s="275"/>
      <c r="L222" s="280"/>
      <c r="M222" s="281"/>
      <c r="N222" s="282"/>
      <c r="O222" s="282"/>
      <c r="P222" s="282"/>
      <c r="Q222" s="282"/>
      <c r="R222" s="282"/>
      <c r="S222" s="282"/>
      <c r="T222" s="28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4" t="s">
        <v>263</v>
      </c>
      <c r="AU222" s="284" t="s">
        <v>91</v>
      </c>
      <c r="AV222" s="14" t="s">
        <v>231</v>
      </c>
      <c r="AW222" s="14" t="s">
        <v>38</v>
      </c>
      <c r="AX222" s="14" t="s">
        <v>89</v>
      </c>
      <c r="AY222" s="284" t="s">
        <v>224</v>
      </c>
    </row>
    <row r="223" s="12" customFormat="1" ht="22.8" customHeight="1">
      <c r="A223" s="12"/>
      <c r="B223" s="230"/>
      <c r="C223" s="231"/>
      <c r="D223" s="232" t="s">
        <v>81</v>
      </c>
      <c r="E223" s="244" t="s">
        <v>236</v>
      </c>
      <c r="F223" s="244" t="s">
        <v>323</v>
      </c>
      <c r="G223" s="231"/>
      <c r="H223" s="231"/>
      <c r="I223" s="234"/>
      <c r="J223" s="245">
        <f>BK223</f>
        <v>0</v>
      </c>
      <c r="K223" s="231"/>
      <c r="L223" s="236"/>
      <c r="M223" s="237"/>
      <c r="N223" s="238"/>
      <c r="O223" s="238"/>
      <c r="P223" s="239">
        <f>SUM(P224:P242)</f>
        <v>0</v>
      </c>
      <c r="Q223" s="238"/>
      <c r="R223" s="239">
        <f>SUM(R224:R242)</f>
        <v>20.027764852400001</v>
      </c>
      <c r="S223" s="238"/>
      <c r="T223" s="240">
        <f>SUM(T224:T242)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41" t="s">
        <v>89</v>
      </c>
      <c r="AT223" s="242" t="s">
        <v>81</v>
      </c>
      <c r="AU223" s="242" t="s">
        <v>89</v>
      </c>
      <c r="AY223" s="241" t="s">
        <v>224</v>
      </c>
      <c r="BK223" s="243">
        <f>SUM(BK224:BK242)</f>
        <v>0</v>
      </c>
    </row>
    <row r="224" s="2" customFormat="1" ht="16.5" customHeight="1">
      <c r="A224" s="38"/>
      <c r="B224" s="39"/>
      <c r="C224" s="246" t="s">
        <v>419</v>
      </c>
      <c r="D224" s="246" t="s">
        <v>226</v>
      </c>
      <c r="E224" s="247" t="s">
        <v>325</v>
      </c>
      <c r="F224" s="248" t="s">
        <v>326</v>
      </c>
      <c r="G224" s="249" t="s">
        <v>247</v>
      </c>
      <c r="H224" s="250">
        <v>1.4850000000000001</v>
      </c>
      <c r="I224" s="251"/>
      <c r="J224" s="252">
        <f>ROUND(I224*H224,2)</f>
        <v>0</v>
      </c>
      <c r="K224" s="248" t="s">
        <v>230</v>
      </c>
      <c r="L224" s="44"/>
      <c r="M224" s="253" t="s">
        <v>1</v>
      </c>
      <c r="N224" s="254" t="s">
        <v>47</v>
      </c>
      <c r="O224" s="91"/>
      <c r="P224" s="255">
        <f>O224*H224</f>
        <v>0</v>
      </c>
      <c r="Q224" s="255">
        <v>2.4778600000000002</v>
      </c>
      <c r="R224" s="255">
        <f>Q224*H224</f>
        <v>3.6796221000000005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231</v>
      </c>
      <c r="AT224" s="257" t="s">
        <v>226</v>
      </c>
      <c r="AU224" s="257" t="s">
        <v>91</v>
      </c>
      <c r="AY224" s="16" t="s">
        <v>224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6" t="s">
        <v>89</v>
      </c>
      <c r="BK224" s="258">
        <f>ROUND(I224*H224,2)</f>
        <v>0</v>
      </c>
      <c r="BL224" s="16" t="s">
        <v>231</v>
      </c>
      <c r="BM224" s="257" t="s">
        <v>1029</v>
      </c>
    </row>
    <row r="225" s="13" customFormat="1">
      <c r="A225" s="13"/>
      <c r="B225" s="263"/>
      <c r="C225" s="264"/>
      <c r="D225" s="259" t="s">
        <v>263</v>
      </c>
      <c r="E225" s="273" t="s">
        <v>1</v>
      </c>
      <c r="F225" s="265" t="s">
        <v>1329</v>
      </c>
      <c r="G225" s="264"/>
      <c r="H225" s="266">
        <v>1.4850000000000001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2" t="s">
        <v>263</v>
      </c>
      <c r="AU225" s="272" t="s">
        <v>91</v>
      </c>
      <c r="AV225" s="13" t="s">
        <v>91</v>
      </c>
      <c r="AW225" s="13" t="s">
        <v>38</v>
      </c>
      <c r="AX225" s="13" t="s">
        <v>89</v>
      </c>
      <c r="AY225" s="272" t="s">
        <v>224</v>
      </c>
    </row>
    <row r="226" s="2" customFormat="1" ht="16.5" customHeight="1">
      <c r="A226" s="38"/>
      <c r="B226" s="39"/>
      <c r="C226" s="246" t="s">
        <v>424</v>
      </c>
      <c r="D226" s="246" t="s">
        <v>226</v>
      </c>
      <c r="E226" s="247" t="s">
        <v>329</v>
      </c>
      <c r="F226" s="248" t="s">
        <v>330</v>
      </c>
      <c r="G226" s="249" t="s">
        <v>229</v>
      </c>
      <c r="H226" s="250">
        <v>7.2000000000000002</v>
      </c>
      <c r="I226" s="251"/>
      <c r="J226" s="252">
        <f>ROUND(I226*H226,2)</f>
        <v>0</v>
      </c>
      <c r="K226" s="248" t="s">
        <v>230</v>
      </c>
      <c r="L226" s="44"/>
      <c r="M226" s="253" t="s">
        <v>1</v>
      </c>
      <c r="N226" s="254" t="s">
        <v>47</v>
      </c>
      <c r="O226" s="91"/>
      <c r="P226" s="255">
        <f>O226*H226</f>
        <v>0</v>
      </c>
      <c r="Q226" s="255">
        <v>0.041744200000000002</v>
      </c>
      <c r="R226" s="255">
        <f>Q226*H226</f>
        <v>0.30055824000000003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231</v>
      </c>
      <c r="AT226" s="257" t="s">
        <v>226</v>
      </c>
      <c r="AU226" s="257" t="s">
        <v>91</v>
      </c>
      <c r="AY226" s="16" t="s">
        <v>224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6" t="s">
        <v>89</v>
      </c>
      <c r="BK226" s="258">
        <f>ROUND(I226*H226,2)</f>
        <v>0</v>
      </c>
      <c r="BL226" s="16" t="s">
        <v>231</v>
      </c>
      <c r="BM226" s="257" t="s">
        <v>1041</v>
      </c>
    </row>
    <row r="227" s="13" customFormat="1">
      <c r="A227" s="13"/>
      <c r="B227" s="263"/>
      <c r="C227" s="264"/>
      <c r="D227" s="259" t="s">
        <v>263</v>
      </c>
      <c r="E227" s="273" t="s">
        <v>1</v>
      </c>
      <c r="F227" s="265" t="s">
        <v>1330</v>
      </c>
      <c r="G227" s="264"/>
      <c r="H227" s="266">
        <v>7.2000000000000002</v>
      </c>
      <c r="I227" s="267"/>
      <c r="J227" s="264"/>
      <c r="K227" s="264"/>
      <c r="L227" s="268"/>
      <c r="M227" s="269"/>
      <c r="N227" s="270"/>
      <c r="O227" s="270"/>
      <c r="P227" s="270"/>
      <c r="Q227" s="270"/>
      <c r="R227" s="270"/>
      <c r="S227" s="270"/>
      <c r="T227" s="27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2" t="s">
        <v>263</v>
      </c>
      <c r="AU227" s="272" t="s">
        <v>91</v>
      </c>
      <c r="AV227" s="13" t="s">
        <v>91</v>
      </c>
      <c r="AW227" s="13" t="s">
        <v>38</v>
      </c>
      <c r="AX227" s="13" t="s">
        <v>89</v>
      </c>
      <c r="AY227" s="272" t="s">
        <v>224</v>
      </c>
    </row>
    <row r="228" s="2" customFormat="1" ht="16.5" customHeight="1">
      <c r="A228" s="38"/>
      <c r="B228" s="39"/>
      <c r="C228" s="246" t="s">
        <v>433</v>
      </c>
      <c r="D228" s="246" t="s">
        <v>226</v>
      </c>
      <c r="E228" s="247" t="s">
        <v>334</v>
      </c>
      <c r="F228" s="248" t="s">
        <v>335</v>
      </c>
      <c r="G228" s="249" t="s">
        <v>229</v>
      </c>
      <c r="H228" s="250">
        <v>7.2000000000000002</v>
      </c>
      <c r="I228" s="251"/>
      <c r="J228" s="252">
        <f>ROUND(I228*H228,2)</f>
        <v>0</v>
      </c>
      <c r="K228" s="248" t="s">
        <v>230</v>
      </c>
      <c r="L228" s="44"/>
      <c r="M228" s="253" t="s">
        <v>1</v>
      </c>
      <c r="N228" s="254" t="s">
        <v>47</v>
      </c>
      <c r="O228" s="91"/>
      <c r="P228" s="255">
        <f>O228*H228</f>
        <v>0</v>
      </c>
      <c r="Q228" s="255">
        <v>1.5E-05</v>
      </c>
      <c r="R228" s="255">
        <f>Q228*H228</f>
        <v>0.00010800000000000001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231</v>
      </c>
      <c r="AT228" s="257" t="s">
        <v>226</v>
      </c>
      <c r="AU228" s="257" t="s">
        <v>91</v>
      </c>
      <c r="AY228" s="16" t="s">
        <v>224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6" t="s">
        <v>89</v>
      </c>
      <c r="BK228" s="258">
        <f>ROUND(I228*H228,2)</f>
        <v>0</v>
      </c>
      <c r="BL228" s="16" t="s">
        <v>231</v>
      </c>
      <c r="BM228" s="257" t="s">
        <v>1048</v>
      </c>
    </row>
    <row r="229" s="2" customFormat="1" ht="16.5" customHeight="1">
      <c r="A229" s="38"/>
      <c r="B229" s="39"/>
      <c r="C229" s="246" t="s">
        <v>28</v>
      </c>
      <c r="D229" s="246" t="s">
        <v>226</v>
      </c>
      <c r="E229" s="247" t="s">
        <v>338</v>
      </c>
      <c r="F229" s="248" t="s">
        <v>339</v>
      </c>
      <c r="G229" s="249" t="s">
        <v>268</v>
      </c>
      <c r="H229" s="250">
        <v>0.223</v>
      </c>
      <c r="I229" s="251"/>
      <c r="J229" s="252">
        <f>ROUND(I229*H229,2)</f>
        <v>0</v>
      </c>
      <c r="K229" s="248" t="s">
        <v>230</v>
      </c>
      <c r="L229" s="44"/>
      <c r="M229" s="253" t="s">
        <v>1</v>
      </c>
      <c r="N229" s="254" t="s">
        <v>47</v>
      </c>
      <c r="O229" s="91"/>
      <c r="P229" s="255">
        <f>O229*H229</f>
        <v>0</v>
      </c>
      <c r="Q229" s="255">
        <v>1.0487652000000001</v>
      </c>
      <c r="R229" s="255">
        <f>Q229*H229</f>
        <v>0.23387463960000002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231</v>
      </c>
      <c r="AT229" s="257" t="s">
        <v>226</v>
      </c>
      <c r="AU229" s="257" t="s">
        <v>91</v>
      </c>
      <c r="AY229" s="16" t="s">
        <v>224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6" t="s">
        <v>89</v>
      </c>
      <c r="BK229" s="258">
        <f>ROUND(I229*H229,2)</f>
        <v>0</v>
      </c>
      <c r="BL229" s="16" t="s">
        <v>231</v>
      </c>
      <c r="BM229" s="257" t="s">
        <v>1058</v>
      </c>
    </row>
    <row r="230" s="13" customFormat="1">
      <c r="A230" s="13"/>
      <c r="B230" s="263"/>
      <c r="C230" s="264"/>
      <c r="D230" s="259" t="s">
        <v>263</v>
      </c>
      <c r="E230" s="273" t="s">
        <v>1</v>
      </c>
      <c r="F230" s="265" t="s">
        <v>1331</v>
      </c>
      <c r="G230" s="264"/>
      <c r="H230" s="266">
        <v>0.223</v>
      </c>
      <c r="I230" s="267"/>
      <c r="J230" s="264"/>
      <c r="K230" s="264"/>
      <c r="L230" s="268"/>
      <c r="M230" s="269"/>
      <c r="N230" s="270"/>
      <c r="O230" s="270"/>
      <c r="P230" s="270"/>
      <c r="Q230" s="270"/>
      <c r="R230" s="270"/>
      <c r="S230" s="270"/>
      <c r="T230" s="27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2" t="s">
        <v>263</v>
      </c>
      <c r="AU230" s="272" t="s">
        <v>91</v>
      </c>
      <c r="AV230" s="13" t="s">
        <v>91</v>
      </c>
      <c r="AW230" s="13" t="s">
        <v>38</v>
      </c>
      <c r="AX230" s="13" t="s">
        <v>89</v>
      </c>
      <c r="AY230" s="272" t="s">
        <v>224</v>
      </c>
    </row>
    <row r="231" s="2" customFormat="1" ht="16.5" customHeight="1">
      <c r="A231" s="38"/>
      <c r="B231" s="39"/>
      <c r="C231" s="246" t="s">
        <v>443</v>
      </c>
      <c r="D231" s="246" t="s">
        <v>226</v>
      </c>
      <c r="E231" s="247" t="s">
        <v>761</v>
      </c>
      <c r="F231" s="248" t="s">
        <v>762</v>
      </c>
      <c r="G231" s="249" t="s">
        <v>247</v>
      </c>
      <c r="H231" s="250">
        <v>6.0300000000000002</v>
      </c>
      <c r="I231" s="251"/>
      <c r="J231" s="252">
        <f>ROUND(I231*H231,2)</f>
        <v>0</v>
      </c>
      <c r="K231" s="248" t="s">
        <v>230</v>
      </c>
      <c r="L231" s="44"/>
      <c r="M231" s="253" t="s">
        <v>1</v>
      </c>
      <c r="N231" s="254" t="s">
        <v>47</v>
      </c>
      <c r="O231" s="91"/>
      <c r="P231" s="255">
        <f>O231*H231</f>
        <v>0</v>
      </c>
      <c r="Q231" s="255">
        <v>2.4535100000000001</v>
      </c>
      <c r="R231" s="255">
        <f>Q231*H231</f>
        <v>14.794665300000002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231</v>
      </c>
      <c r="AT231" s="257" t="s">
        <v>226</v>
      </c>
      <c r="AU231" s="257" t="s">
        <v>91</v>
      </c>
      <c r="AY231" s="16" t="s">
        <v>224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6" t="s">
        <v>89</v>
      </c>
      <c r="BK231" s="258">
        <f>ROUND(I231*H231,2)</f>
        <v>0</v>
      </c>
      <c r="BL231" s="16" t="s">
        <v>231</v>
      </c>
      <c r="BM231" s="257" t="s">
        <v>1069</v>
      </c>
    </row>
    <row r="232" s="2" customFormat="1">
      <c r="A232" s="38"/>
      <c r="B232" s="39"/>
      <c r="C232" s="40"/>
      <c r="D232" s="259" t="s">
        <v>261</v>
      </c>
      <c r="E232" s="40"/>
      <c r="F232" s="260" t="s">
        <v>1332</v>
      </c>
      <c r="G232" s="40"/>
      <c r="H232" s="40"/>
      <c r="I232" s="154"/>
      <c r="J232" s="40"/>
      <c r="K232" s="40"/>
      <c r="L232" s="44"/>
      <c r="M232" s="261"/>
      <c r="N232" s="26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6" t="s">
        <v>261</v>
      </c>
      <c r="AU232" s="16" t="s">
        <v>91</v>
      </c>
    </row>
    <row r="233" s="13" customFormat="1">
      <c r="A233" s="13"/>
      <c r="B233" s="263"/>
      <c r="C233" s="264"/>
      <c r="D233" s="259" t="s">
        <v>263</v>
      </c>
      <c r="E233" s="273" t="s">
        <v>1</v>
      </c>
      <c r="F233" s="265" t="s">
        <v>1333</v>
      </c>
      <c r="G233" s="264"/>
      <c r="H233" s="266">
        <v>3.246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2" t="s">
        <v>263</v>
      </c>
      <c r="AU233" s="272" t="s">
        <v>91</v>
      </c>
      <c r="AV233" s="13" t="s">
        <v>91</v>
      </c>
      <c r="AW233" s="13" t="s">
        <v>38</v>
      </c>
      <c r="AX233" s="13" t="s">
        <v>82</v>
      </c>
      <c r="AY233" s="272" t="s">
        <v>224</v>
      </c>
    </row>
    <row r="234" s="13" customFormat="1">
      <c r="A234" s="13"/>
      <c r="B234" s="263"/>
      <c r="C234" s="264"/>
      <c r="D234" s="259" t="s">
        <v>263</v>
      </c>
      <c r="E234" s="273" t="s">
        <v>1</v>
      </c>
      <c r="F234" s="265" t="s">
        <v>1334</v>
      </c>
      <c r="G234" s="264"/>
      <c r="H234" s="266">
        <v>2.7839999999999998</v>
      </c>
      <c r="I234" s="267"/>
      <c r="J234" s="264"/>
      <c r="K234" s="264"/>
      <c r="L234" s="268"/>
      <c r="M234" s="269"/>
      <c r="N234" s="270"/>
      <c r="O234" s="270"/>
      <c r="P234" s="270"/>
      <c r="Q234" s="270"/>
      <c r="R234" s="270"/>
      <c r="S234" s="270"/>
      <c r="T234" s="27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2" t="s">
        <v>263</v>
      </c>
      <c r="AU234" s="272" t="s">
        <v>91</v>
      </c>
      <c r="AV234" s="13" t="s">
        <v>91</v>
      </c>
      <c r="AW234" s="13" t="s">
        <v>38</v>
      </c>
      <c r="AX234" s="13" t="s">
        <v>82</v>
      </c>
      <c r="AY234" s="272" t="s">
        <v>224</v>
      </c>
    </row>
    <row r="235" s="14" customFormat="1">
      <c r="A235" s="14"/>
      <c r="B235" s="274"/>
      <c r="C235" s="275"/>
      <c r="D235" s="259" t="s">
        <v>263</v>
      </c>
      <c r="E235" s="276" t="s">
        <v>1</v>
      </c>
      <c r="F235" s="277" t="s">
        <v>277</v>
      </c>
      <c r="G235" s="275"/>
      <c r="H235" s="278">
        <v>6.0300000000000002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4" t="s">
        <v>263</v>
      </c>
      <c r="AU235" s="284" t="s">
        <v>91</v>
      </c>
      <c r="AV235" s="14" t="s">
        <v>231</v>
      </c>
      <c r="AW235" s="14" t="s">
        <v>38</v>
      </c>
      <c r="AX235" s="14" t="s">
        <v>89</v>
      </c>
      <c r="AY235" s="284" t="s">
        <v>224</v>
      </c>
    </row>
    <row r="236" s="2" customFormat="1" ht="21.75" customHeight="1">
      <c r="A236" s="38"/>
      <c r="B236" s="39"/>
      <c r="C236" s="246" t="s">
        <v>448</v>
      </c>
      <c r="D236" s="246" t="s">
        <v>226</v>
      </c>
      <c r="E236" s="247" t="s">
        <v>770</v>
      </c>
      <c r="F236" s="248" t="s">
        <v>771</v>
      </c>
      <c r="G236" s="249" t="s">
        <v>229</v>
      </c>
      <c r="H236" s="250">
        <v>42.603999999999999</v>
      </c>
      <c r="I236" s="251"/>
      <c r="J236" s="252">
        <f>ROUND(I236*H236,2)</f>
        <v>0</v>
      </c>
      <c r="K236" s="248" t="s">
        <v>230</v>
      </c>
      <c r="L236" s="44"/>
      <c r="M236" s="253" t="s">
        <v>1</v>
      </c>
      <c r="N236" s="254" t="s">
        <v>47</v>
      </c>
      <c r="O236" s="91"/>
      <c r="P236" s="255">
        <f>O236*H236</f>
        <v>0</v>
      </c>
      <c r="Q236" s="255">
        <v>0.0018247000000000001</v>
      </c>
      <c r="R236" s="255">
        <f>Q236*H236</f>
        <v>0.077739518800000004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231</v>
      </c>
      <c r="AT236" s="257" t="s">
        <v>226</v>
      </c>
      <c r="AU236" s="257" t="s">
        <v>91</v>
      </c>
      <c r="AY236" s="16" t="s">
        <v>224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89</v>
      </c>
      <c r="BK236" s="258">
        <f>ROUND(I236*H236,2)</f>
        <v>0</v>
      </c>
      <c r="BL236" s="16" t="s">
        <v>231</v>
      </c>
      <c r="BM236" s="257" t="s">
        <v>1077</v>
      </c>
    </row>
    <row r="237" s="13" customFormat="1">
      <c r="A237" s="13"/>
      <c r="B237" s="263"/>
      <c r="C237" s="264"/>
      <c r="D237" s="259" t="s">
        <v>263</v>
      </c>
      <c r="E237" s="273" t="s">
        <v>1</v>
      </c>
      <c r="F237" s="265" t="s">
        <v>1335</v>
      </c>
      <c r="G237" s="264"/>
      <c r="H237" s="266">
        <v>22.867999999999999</v>
      </c>
      <c r="I237" s="267"/>
      <c r="J237" s="264"/>
      <c r="K237" s="264"/>
      <c r="L237" s="268"/>
      <c r="M237" s="269"/>
      <c r="N237" s="270"/>
      <c r="O237" s="270"/>
      <c r="P237" s="270"/>
      <c r="Q237" s="270"/>
      <c r="R237" s="270"/>
      <c r="S237" s="270"/>
      <c r="T237" s="27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2" t="s">
        <v>263</v>
      </c>
      <c r="AU237" s="272" t="s">
        <v>91</v>
      </c>
      <c r="AV237" s="13" t="s">
        <v>91</v>
      </c>
      <c r="AW237" s="13" t="s">
        <v>38</v>
      </c>
      <c r="AX237" s="13" t="s">
        <v>82</v>
      </c>
      <c r="AY237" s="272" t="s">
        <v>224</v>
      </c>
    </row>
    <row r="238" s="13" customFormat="1">
      <c r="A238" s="13"/>
      <c r="B238" s="263"/>
      <c r="C238" s="264"/>
      <c r="D238" s="259" t="s">
        <v>263</v>
      </c>
      <c r="E238" s="273" t="s">
        <v>1</v>
      </c>
      <c r="F238" s="265" t="s">
        <v>1336</v>
      </c>
      <c r="G238" s="264"/>
      <c r="H238" s="266">
        <v>19.736000000000001</v>
      </c>
      <c r="I238" s="267"/>
      <c r="J238" s="264"/>
      <c r="K238" s="264"/>
      <c r="L238" s="268"/>
      <c r="M238" s="269"/>
      <c r="N238" s="270"/>
      <c r="O238" s="270"/>
      <c r="P238" s="270"/>
      <c r="Q238" s="270"/>
      <c r="R238" s="270"/>
      <c r="S238" s="270"/>
      <c r="T238" s="27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2" t="s">
        <v>263</v>
      </c>
      <c r="AU238" s="272" t="s">
        <v>91</v>
      </c>
      <c r="AV238" s="13" t="s">
        <v>91</v>
      </c>
      <c r="AW238" s="13" t="s">
        <v>38</v>
      </c>
      <c r="AX238" s="13" t="s">
        <v>82</v>
      </c>
      <c r="AY238" s="272" t="s">
        <v>224</v>
      </c>
    </row>
    <row r="239" s="14" customFormat="1">
      <c r="A239" s="14"/>
      <c r="B239" s="274"/>
      <c r="C239" s="275"/>
      <c r="D239" s="259" t="s">
        <v>263</v>
      </c>
      <c r="E239" s="276" t="s">
        <v>1</v>
      </c>
      <c r="F239" s="277" t="s">
        <v>277</v>
      </c>
      <c r="G239" s="275"/>
      <c r="H239" s="278">
        <v>42.603999999999999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4" t="s">
        <v>263</v>
      </c>
      <c r="AU239" s="284" t="s">
        <v>91</v>
      </c>
      <c r="AV239" s="14" t="s">
        <v>231</v>
      </c>
      <c r="AW239" s="14" t="s">
        <v>38</v>
      </c>
      <c r="AX239" s="14" t="s">
        <v>89</v>
      </c>
      <c r="AY239" s="284" t="s">
        <v>224</v>
      </c>
    </row>
    <row r="240" s="2" customFormat="1" ht="21.75" customHeight="1">
      <c r="A240" s="38"/>
      <c r="B240" s="39"/>
      <c r="C240" s="246" t="s">
        <v>452</v>
      </c>
      <c r="D240" s="246" t="s">
        <v>226</v>
      </c>
      <c r="E240" s="247" t="s">
        <v>776</v>
      </c>
      <c r="F240" s="248" t="s">
        <v>777</v>
      </c>
      <c r="G240" s="249" t="s">
        <v>229</v>
      </c>
      <c r="H240" s="250">
        <v>42.603999999999999</v>
      </c>
      <c r="I240" s="251"/>
      <c r="J240" s="252">
        <f>ROUND(I240*H240,2)</f>
        <v>0</v>
      </c>
      <c r="K240" s="248" t="s">
        <v>230</v>
      </c>
      <c r="L240" s="44"/>
      <c r="M240" s="253" t="s">
        <v>1</v>
      </c>
      <c r="N240" s="254" t="s">
        <v>47</v>
      </c>
      <c r="O240" s="91"/>
      <c r="P240" s="255">
        <f>O240*H240</f>
        <v>0</v>
      </c>
      <c r="Q240" s="255">
        <v>3.6000000000000001E-05</v>
      </c>
      <c r="R240" s="255">
        <f>Q240*H240</f>
        <v>0.0015337440000000001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231</v>
      </c>
      <c r="AT240" s="257" t="s">
        <v>226</v>
      </c>
      <c r="AU240" s="257" t="s">
        <v>91</v>
      </c>
      <c r="AY240" s="16" t="s">
        <v>224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6" t="s">
        <v>89</v>
      </c>
      <c r="BK240" s="258">
        <f>ROUND(I240*H240,2)</f>
        <v>0</v>
      </c>
      <c r="BL240" s="16" t="s">
        <v>231</v>
      </c>
      <c r="BM240" s="257" t="s">
        <v>1089</v>
      </c>
    </row>
    <row r="241" s="2" customFormat="1" ht="16.5" customHeight="1">
      <c r="A241" s="38"/>
      <c r="B241" s="39"/>
      <c r="C241" s="246" t="s">
        <v>456</v>
      </c>
      <c r="D241" s="246" t="s">
        <v>226</v>
      </c>
      <c r="E241" s="247" t="s">
        <v>779</v>
      </c>
      <c r="F241" s="248" t="s">
        <v>780</v>
      </c>
      <c r="G241" s="249" t="s">
        <v>268</v>
      </c>
      <c r="H241" s="250">
        <v>0.90500000000000003</v>
      </c>
      <c r="I241" s="251"/>
      <c r="J241" s="252">
        <f>ROUND(I241*H241,2)</f>
        <v>0</v>
      </c>
      <c r="K241" s="248" t="s">
        <v>230</v>
      </c>
      <c r="L241" s="44"/>
      <c r="M241" s="253" t="s">
        <v>1</v>
      </c>
      <c r="N241" s="254" t="s">
        <v>47</v>
      </c>
      <c r="O241" s="91"/>
      <c r="P241" s="255">
        <f>O241*H241</f>
        <v>0</v>
      </c>
      <c r="Q241" s="255">
        <v>1.0383020000000001</v>
      </c>
      <c r="R241" s="255">
        <f>Q241*H241</f>
        <v>0.93966331000000003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231</v>
      </c>
      <c r="AT241" s="257" t="s">
        <v>226</v>
      </c>
      <c r="AU241" s="257" t="s">
        <v>91</v>
      </c>
      <c r="AY241" s="16" t="s">
        <v>224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6" t="s">
        <v>89</v>
      </c>
      <c r="BK241" s="258">
        <f>ROUND(I241*H241,2)</f>
        <v>0</v>
      </c>
      <c r="BL241" s="16" t="s">
        <v>231</v>
      </c>
      <c r="BM241" s="257" t="s">
        <v>1337</v>
      </c>
    </row>
    <row r="242" s="13" customFormat="1">
      <c r="A242" s="13"/>
      <c r="B242" s="263"/>
      <c r="C242" s="264"/>
      <c r="D242" s="259" t="s">
        <v>263</v>
      </c>
      <c r="E242" s="273" t="s">
        <v>1</v>
      </c>
      <c r="F242" s="265" t="s">
        <v>1338</v>
      </c>
      <c r="G242" s="264"/>
      <c r="H242" s="266">
        <v>0.90500000000000003</v>
      </c>
      <c r="I242" s="267"/>
      <c r="J242" s="264"/>
      <c r="K242" s="264"/>
      <c r="L242" s="268"/>
      <c r="M242" s="269"/>
      <c r="N242" s="270"/>
      <c r="O242" s="270"/>
      <c r="P242" s="270"/>
      <c r="Q242" s="270"/>
      <c r="R242" s="270"/>
      <c r="S242" s="270"/>
      <c r="T242" s="27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2" t="s">
        <v>263</v>
      </c>
      <c r="AU242" s="272" t="s">
        <v>91</v>
      </c>
      <c r="AV242" s="13" t="s">
        <v>91</v>
      </c>
      <c r="AW242" s="13" t="s">
        <v>38</v>
      </c>
      <c r="AX242" s="13" t="s">
        <v>89</v>
      </c>
      <c r="AY242" s="272" t="s">
        <v>224</v>
      </c>
    </row>
    <row r="243" s="12" customFormat="1" ht="22.8" customHeight="1">
      <c r="A243" s="12"/>
      <c r="B243" s="230"/>
      <c r="C243" s="231"/>
      <c r="D243" s="232" t="s">
        <v>81</v>
      </c>
      <c r="E243" s="244" t="s">
        <v>231</v>
      </c>
      <c r="F243" s="244" t="s">
        <v>347</v>
      </c>
      <c r="G243" s="231"/>
      <c r="H243" s="231"/>
      <c r="I243" s="234"/>
      <c r="J243" s="245">
        <f>BK243</f>
        <v>0</v>
      </c>
      <c r="K243" s="231"/>
      <c r="L243" s="236"/>
      <c r="M243" s="237"/>
      <c r="N243" s="238"/>
      <c r="O243" s="238"/>
      <c r="P243" s="239">
        <f>SUM(P244:P261)</f>
        <v>0</v>
      </c>
      <c r="Q243" s="238"/>
      <c r="R243" s="239">
        <f>SUM(R244:R261)</f>
        <v>32.090384424</v>
      </c>
      <c r="S243" s="238"/>
      <c r="T243" s="240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41" t="s">
        <v>89</v>
      </c>
      <c r="AT243" s="242" t="s">
        <v>81</v>
      </c>
      <c r="AU243" s="242" t="s">
        <v>89</v>
      </c>
      <c r="AY243" s="241" t="s">
        <v>224</v>
      </c>
      <c r="BK243" s="243">
        <f>SUM(BK244:BK261)</f>
        <v>0</v>
      </c>
    </row>
    <row r="244" s="2" customFormat="1" ht="21.75" customHeight="1">
      <c r="A244" s="38"/>
      <c r="B244" s="39"/>
      <c r="C244" s="246" t="s">
        <v>459</v>
      </c>
      <c r="D244" s="246" t="s">
        <v>226</v>
      </c>
      <c r="E244" s="247" t="s">
        <v>834</v>
      </c>
      <c r="F244" s="248" t="s">
        <v>835</v>
      </c>
      <c r="G244" s="249" t="s">
        <v>229</v>
      </c>
      <c r="H244" s="250">
        <v>35.247999999999998</v>
      </c>
      <c r="I244" s="251"/>
      <c r="J244" s="252">
        <f>ROUND(I244*H244,2)</f>
        <v>0</v>
      </c>
      <c r="K244" s="248" t="s">
        <v>230</v>
      </c>
      <c r="L244" s="44"/>
      <c r="M244" s="253" t="s">
        <v>1</v>
      </c>
      <c r="N244" s="254" t="s">
        <v>47</v>
      </c>
      <c r="O244" s="91"/>
      <c r="P244" s="255">
        <f>O244*H244</f>
        <v>0</v>
      </c>
      <c r="Q244" s="255">
        <v>0.34190999999999999</v>
      </c>
      <c r="R244" s="255">
        <f>Q244*H244</f>
        <v>12.05164368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231</v>
      </c>
      <c r="AT244" s="257" t="s">
        <v>226</v>
      </c>
      <c r="AU244" s="257" t="s">
        <v>91</v>
      </c>
      <c r="AY244" s="16" t="s">
        <v>224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6" t="s">
        <v>89</v>
      </c>
      <c r="BK244" s="258">
        <f>ROUND(I244*H244,2)</f>
        <v>0</v>
      </c>
      <c r="BL244" s="16" t="s">
        <v>231</v>
      </c>
      <c r="BM244" s="257" t="s">
        <v>1339</v>
      </c>
    </row>
    <row r="245" s="13" customFormat="1">
      <c r="A245" s="13"/>
      <c r="B245" s="263"/>
      <c r="C245" s="264"/>
      <c r="D245" s="259" t="s">
        <v>263</v>
      </c>
      <c r="E245" s="273" t="s">
        <v>1</v>
      </c>
      <c r="F245" s="265" t="s">
        <v>1340</v>
      </c>
      <c r="G245" s="264"/>
      <c r="H245" s="266">
        <v>11.699999999999999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263</v>
      </c>
      <c r="AU245" s="272" t="s">
        <v>91</v>
      </c>
      <c r="AV245" s="13" t="s">
        <v>91</v>
      </c>
      <c r="AW245" s="13" t="s">
        <v>38</v>
      </c>
      <c r="AX245" s="13" t="s">
        <v>82</v>
      </c>
      <c r="AY245" s="272" t="s">
        <v>224</v>
      </c>
    </row>
    <row r="246" s="13" customFormat="1">
      <c r="A246" s="13"/>
      <c r="B246" s="263"/>
      <c r="C246" s="264"/>
      <c r="D246" s="259" t="s">
        <v>263</v>
      </c>
      <c r="E246" s="273" t="s">
        <v>1</v>
      </c>
      <c r="F246" s="265" t="s">
        <v>1341</v>
      </c>
      <c r="G246" s="264"/>
      <c r="H246" s="266">
        <v>23.547999999999998</v>
      </c>
      <c r="I246" s="267"/>
      <c r="J246" s="264"/>
      <c r="K246" s="264"/>
      <c r="L246" s="268"/>
      <c r="M246" s="269"/>
      <c r="N246" s="270"/>
      <c r="O246" s="270"/>
      <c r="P246" s="270"/>
      <c r="Q246" s="270"/>
      <c r="R246" s="270"/>
      <c r="S246" s="270"/>
      <c r="T246" s="27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2" t="s">
        <v>263</v>
      </c>
      <c r="AU246" s="272" t="s">
        <v>91</v>
      </c>
      <c r="AV246" s="13" t="s">
        <v>91</v>
      </c>
      <c r="AW246" s="13" t="s">
        <v>38</v>
      </c>
      <c r="AX246" s="13" t="s">
        <v>82</v>
      </c>
      <c r="AY246" s="272" t="s">
        <v>224</v>
      </c>
    </row>
    <row r="247" s="14" customFormat="1">
      <c r="A247" s="14"/>
      <c r="B247" s="274"/>
      <c r="C247" s="275"/>
      <c r="D247" s="259" t="s">
        <v>263</v>
      </c>
      <c r="E247" s="276" t="s">
        <v>1</v>
      </c>
      <c r="F247" s="277" t="s">
        <v>277</v>
      </c>
      <c r="G247" s="275"/>
      <c r="H247" s="278">
        <v>35.247999999999998</v>
      </c>
      <c r="I247" s="279"/>
      <c r="J247" s="275"/>
      <c r="K247" s="275"/>
      <c r="L247" s="280"/>
      <c r="M247" s="281"/>
      <c r="N247" s="282"/>
      <c r="O247" s="282"/>
      <c r="P247" s="282"/>
      <c r="Q247" s="282"/>
      <c r="R247" s="282"/>
      <c r="S247" s="282"/>
      <c r="T247" s="28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4" t="s">
        <v>263</v>
      </c>
      <c r="AU247" s="284" t="s">
        <v>91</v>
      </c>
      <c r="AV247" s="14" t="s">
        <v>231</v>
      </c>
      <c r="AW247" s="14" t="s">
        <v>38</v>
      </c>
      <c r="AX247" s="14" t="s">
        <v>89</v>
      </c>
      <c r="AY247" s="284" t="s">
        <v>224</v>
      </c>
    </row>
    <row r="248" s="2" customFormat="1" ht="21.75" customHeight="1">
      <c r="A248" s="38"/>
      <c r="B248" s="39"/>
      <c r="C248" s="246" t="s">
        <v>466</v>
      </c>
      <c r="D248" s="246" t="s">
        <v>226</v>
      </c>
      <c r="E248" s="247" t="s">
        <v>847</v>
      </c>
      <c r="F248" s="248" t="s">
        <v>848</v>
      </c>
      <c r="G248" s="249" t="s">
        <v>229</v>
      </c>
      <c r="H248" s="250">
        <v>0.5</v>
      </c>
      <c r="I248" s="251"/>
      <c r="J248" s="252">
        <f>ROUND(I248*H248,2)</f>
        <v>0</v>
      </c>
      <c r="K248" s="248" t="s">
        <v>230</v>
      </c>
      <c r="L248" s="44"/>
      <c r="M248" s="253" t="s">
        <v>1</v>
      </c>
      <c r="N248" s="254" t="s">
        <v>47</v>
      </c>
      <c r="O248" s="91"/>
      <c r="P248" s="255">
        <f>O248*H248</f>
        <v>0</v>
      </c>
      <c r="Q248" s="255">
        <v>0.026450000000000001</v>
      </c>
      <c r="R248" s="255">
        <f>Q248*H248</f>
        <v>0.013225000000000001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231</v>
      </c>
      <c r="AT248" s="257" t="s">
        <v>226</v>
      </c>
      <c r="AU248" s="257" t="s">
        <v>91</v>
      </c>
      <c r="AY248" s="16" t="s">
        <v>224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89</v>
      </c>
      <c r="BK248" s="258">
        <f>ROUND(I248*H248,2)</f>
        <v>0</v>
      </c>
      <c r="BL248" s="16" t="s">
        <v>231</v>
      </c>
      <c r="BM248" s="257" t="s">
        <v>1342</v>
      </c>
    </row>
    <row r="249" s="2" customFormat="1">
      <c r="A249" s="38"/>
      <c r="B249" s="39"/>
      <c r="C249" s="40"/>
      <c r="D249" s="259" t="s">
        <v>261</v>
      </c>
      <c r="E249" s="40"/>
      <c r="F249" s="260" t="s">
        <v>1343</v>
      </c>
      <c r="G249" s="40"/>
      <c r="H249" s="40"/>
      <c r="I249" s="154"/>
      <c r="J249" s="40"/>
      <c r="K249" s="40"/>
      <c r="L249" s="44"/>
      <c r="M249" s="261"/>
      <c r="N249" s="26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6" t="s">
        <v>261</v>
      </c>
      <c r="AU249" s="16" t="s">
        <v>91</v>
      </c>
    </row>
    <row r="250" s="13" customFormat="1">
      <c r="A250" s="13"/>
      <c r="B250" s="263"/>
      <c r="C250" s="264"/>
      <c r="D250" s="259" t="s">
        <v>263</v>
      </c>
      <c r="E250" s="273" t="s">
        <v>1</v>
      </c>
      <c r="F250" s="265" t="s">
        <v>1344</v>
      </c>
      <c r="G250" s="264"/>
      <c r="H250" s="266">
        <v>0.5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2" t="s">
        <v>263</v>
      </c>
      <c r="AU250" s="272" t="s">
        <v>91</v>
      </c>
      <c r="AV250" s="13" t="s">
        <v>91</v>
      </c>
      <c r="AW250" s="13" t="s">
        <v>38</v>
      </c>
      <c r="AX250" s="13" t="s">
        <v>89</v>
      </c>
      <c r="AY250" s="272" t="s">
        <v>224</v>
      </c>
    </row>
    <row r="251" s="2" customFormat="1" ht="21.75" customHeight="1">
      <c r="A251" s="38"/>
      <c r="B251" s="39"/>
      <c r="C251" s="246" t="s">
        <v>470</v>
      </c>
      <c r="D251" s="246" t="s">
        <v>226</v>
      </c>
      <c r="E251" s="247" t="s">
        <v>851</v>
      </c>
      <c r="F251" s="248" t="s">
        <v>852</v>
      </c>
      <c r="G251" s="249" t="s">
        <v>229</v>
      </c>
      <c r="H251" s="250">
        <v>0.5</v>
      </c>
      <c r="I251" s="251"/>
      <c r="J251" s="252">
        <f>ROUND(I251*H251,2)</f>
        <v>0</v>
      </c>
      <c r="K251" s="248" t="s">
        <v>230</v>
      </c>
      <c r="L251" s="44"/>
      <c r="M251" s="253" t="s">
        <v>1</v>
      </c>
      <c r="N251" s="254" t="s">
        <v>47</v>
      </c>
      <c r="O251" s="91"/>
      <c r="P251" s="255">
        <f>O251*H251</f>
        <v>0</v>
      </c>
      <c r="Q251" s="255">
        <v>0.026450000000000001</v>
      </c>
      <c r="R251" s="255">
        <f>Q251*H251</f>
        <v>0.013225000000000001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231</v>
      </c>
      <c r="AT251" s="257" t="s">
        <v>226</v>
      </c>
      <c r="AU251" s="257" t="s">
        <v>91</v>
      </c>
      <c r="AY251" s="16" t="s">
        <v>224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6" t="s">
        <v>89</v>
      </c>
      <c r="BK251" s="258">
        <f>ROUND(I251*H251,2)</f>
        <v>0</v>
      </c>
      <c r="BL251" s="16" t="s">
        <v>231</v>
      </c>
      <c r="BM251" s="257" t="s">
        <v>1345</v>
      </c>
    </row>
    <row r="252" s="2" customFormat="1">
      <c r="A252" s="38"/>
      <c r="B252" s="39"/>
      <c r="C252" s="40"/>
      <c r="D252" s="259" t="s">
        <v>261</v>
      </c>
      <c r="E252" s="40"/>
      <c r="F252" s="260" t="s">
        <v>1343</v>
      </c>
      <c r="G252" s="40"/>
      <c r="H252" s="40"/>
      <c r="I252" s="154"/>
      <c r="J252" s="40"/>
      <c r="K252" s="40"/>
      <c r="L252" s="44"/>
      <c r="M252" s="261"/>
      <c r="N252" s="262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6" t="s">
        <v>261</v>
      </c>
      <c r="AU252" s="16" t="s">
        <v>91</v>
      </c>
    </row>
    <row r="253" s="2" customFormat="1" ht="21.75" customHeight="1">
      <c r="A253" s="38"/>
      <c r="B253" s="39"/>
      <c r="C253" s="246" t="s">
        <v>478</v>
      </c>
      <c r="D253" s="246" t="s">
        <v>226</v>
      </c>
      <c r="E253" s="247" t="s">
        <v>1346</v>
      </c>
      <c r="F253" s="248" t="s">
        <v>1347</v>
      </c>
      <c r="G253" s="249" t="s">
        <v>247</v>
      </c>
      <c r="H253" s="250">
        <v>0.5</v>
      </c>
      <c r="I253" s="251"/>
      <c r="J253" s="252">
        <f>ROUND(I253*H253,2)</f>
        <v>0</v>
      </c>
      <c r="K253" s="248" t="s">
        <v>230</v>
      </c>
      <c r="L253" s="44"/>
      <c r="M253" s="253" t="s">
        <v>1</v>
      </c>
      <c r="N253" s="254" t="s">
        <v>47</v>
      </c>
      <c r="O253" s="91"/>
      <c r="P253" s="255">
        <f>O253*H253</f>
        <v>0</v>
      </c>
      <c r="Q253" s="255">
        <v>2.0032199999999998</v>
      </c>
      <c r="R253" s="255">
        <f>Q253*H253</f>
        <v>1.0016099999999999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231</v>
      </c>
      <c r="AT253" s="257" t="s">
        <v>226</v>
      </c>
      <c r="AU253" s="257" t="s">
        <v>91</v>
      </c>
      <c r="AY253" s="16" t="s">
        <v>224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6" t="s">
        <v>89</v>
      </c>
      <c r="BK253" s="258">
        <f>ROUND(I253*H253,2)</f>
        <v>0</v>
      </c>
      <c r="BL253" s="16" t="s">
        <v>231</v>
      </c>
      <c r="BM253" s="257" t="s">
        <v>1348</v>
      </c>
    </row>
    <row r="254" s="13" customFormat="1">
      <c r="A254" s="13"/>
      <c r="B254" s="263"/>
      <c r="C254" s="264"/>
      <c r="D254" s="259" t="s">
        <v>263</v>
      </c>
      <c r="E254" s="273" t="s">
        <v>1</v>
      </c>
      <c r="F254" s="265" t="s">
        <v>1349</v>
      </c>
      <c r="G254" s="264"/>
      <c r="H254" s="266">
        <v>0.5</v>
      </c>
      <c r="I254" s="267"/>
      <c r="J254" s="264"/>
      <c r="K254" s="264"/>
      <c r="L254" s="268"/>
      <c r="M254" s="269"/>
      <c r="N254" s="270"/>
      <c r="O254" s="270"/>
      <c r="P254" s="270"/>
      <c r="Q254" s="270"/>
      <c r="R254" s="270"/>
      <c r="S254" s="270"/>
      <c r="T254" s="27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2" t="s">
        <v>263</v>
      </c>
      <c r="AU254" s="272" t="s">
        <v>91</v>
      </c>
      <c r="AV254" s="13" t="s">
        <v>91</v>
      </c>
      <c r="AW254" s="13" t="s">
        <v>38</v>
      </c>
      <c r="AX254" s="13" t="s">
        <v>89</v>
      </c>
      <c r="AY254" s="272" t="s">
        <v>224</v>
      </c>
    </row>
    <row r="255" s="2" customFormat="1" ht="21.75" customHeight="1">
      <c r="A255" s="38"/>
      <c r="B255" s="39"/>
      <c r="C255" s="246" t="s">
        <v>484</v>
      </c>
      <c r="D255" s="246" t="s">
        <v>226</v>
      </c>
      <c r="E255" s="247" t="s">
        <v>1350</v>
      </c>
      <c r="F255" s="248" t="s">
        <v>1351</v>
      </c>
      <c r="G255" s="249" t="s">
        <v>229</v>
      </c>
      <c r="H255" s="250">
        <v>14.762000000000001</v>
      </c>
      <c r="I255" s="251"/>
      <c r="J255" s="252">
        <f>ROUND(I255*H255,2)</f>
        <v>0</v>
      </c>
      <c r="K255" s="248" t="s">
        <v>230</v>
      </c>
      <c r="L255" s="44"/>
      <c r="M255" s="253" t="s">
        <v>1</v>
      </c>
      <c r="N255" s="254" t="s">
        <v>47</v>
      </c>
      <c r="O255" s="91"/>
      <c r="P255" s="255">
        <f>O255*H255</f>
        <v>0</v>
      </c>
      <c r="Q255" s="255">
        <v>1.287812</v>
      </c>
      <c r="R255" s="255">
        <f>Q255*H255</f>
        <v>19.010680743999998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231</v>
      </c>
      <c r="AT255" s="257" t="s">
        <v>226</v>
      </c>
      <c r="AU255" s="257" t="s">
        <v>91</v>
      </c>
      <c r="AY255" s="16" t="s">
        <v>224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6" t="s">
        <v>89</v>
      </c>
      <c r="BK255" s="258">
        <f>ROUND(I255*H255,2)</f>
        <v>0</v>
      </c>
      <c r="BL255" s="16" t="s">
        <v>231</v>
      </c>
      <c r="BM255" s="257" t="s">
        <v>1352</v>
      </c>
    </row>
    <row r="256" s="2" customFormat="1">
      <c r="A256" s="38"/>
      <c r="B256" s="39"/>
      <c r="C256" s="40"/>
      <c r="D256" s="259" t="s">
        <v>261</v>
      </c>
      <c r="E256" s="40"/>
      <c r="F256" s="260" t="s">
        <v>1353</v>
      </c>
      <c r="G256" s="40"/>
      <c r="H256" s="40"/>
      <c r="I256" s="154"/>
      <c r="J256" s="40"/>
      <c r="K256" s="40"/>
      <c r="L256" s="44"/>
      <c r="M256" s="261"/>
      <c r="N256" s="262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6" t="s">
        <v>261</v>
      </c>
      <c r="AU256" s="16" t="s">
        <v>91</v>
      </c>
    </row>
    <row r="257" s="13" customFormat="1">
      <c r="A257" s="13"/>
      <c r="B257" s="263"/>
      <c r="C257" s="264"/>
      <c r="D257" s="259" t="s">
        <v>263</v>
      </c>
      <c r="E257" s="273" t="s">
        <v>1</v>
      </c>
      <c r="F257" s="265" t="s">
        <v>1354</v>
      </c>
      <c r="G257" s="264"/>
      <c r="H257" s="266">
        <v>0.41999999999999998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2" t="s">
        <v>263</v>
      </c>
      <c r="AU257" s="272" t="s">
        <v>91</v>
      </c>
      <c r="AV257" s="13" t="s">
        <v>91</v>
      </c>
      <c r="AW257" s="13" t="s">
        <v>38</v>
      </c>
      <c r="AX257" s="13" t="s">
        <v>82</v>
      </c>
      <c r="AY257" s="272" t="s">
        <v>224</v>
      </c>
    </row>
    <row r="258" s="13" customFormat="1">
      <c r="A258" s="13"/>
      <c r="B258" s="263"/>
      <c r="C258" s="264"/>
      <c r="D258" s="259" t="s">
        <v>263</v>
      </c>
      <c r="E258" s="273" t="s">
        <v>1</v>
      </c>
      <c r="F258" s="265" t="s">
        <v>1355</v>
      </c>
      <c r="G258" s="264"/>
      <c r="H258" s="266">
        <v>7.7999999999999998</v>
      </c>
      <c r="I258" s="267"/>
      <c r="J258" s="264"/>
      <c r="K258" s="264"/>
      <c r="L258" s="268"/>
      <c r="M258" s="269"/>
      <c r="N258" s="270"/>
      <c r="O258" s="270"/>
      <c r="P258" s="270"/>
      <c r="Q258" s="270"/>
      <c r="R258" s="270"/>
      <c r="S258" s="270"/>
      <c r="T258" s="27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2" t="s">
        <v>263</v>
      </c>
      <c r="AU258" s="272" t="s">
        <v>91</v>
      </c>
      <c r="AV258" s="13" t="s">
        <v>91</v>
      </c>
      <c r="AW258" s="13" t="s">
        <v>38</v>
      </c>
      <c r="AX258" s="13" t="s">
        <v>82</v>
      </c>
      <c r="AY258" s="272" t="s">
        <v>224</v>
      </c>
    </row>
    <row r="259" s="13" customFormat="1">
      <c r="A259" s="13"/>
      <c r="B259" s="263"/>
      <c r="C259" s="264"/>
      <c r="D259" s="259" t="s">
        <v>263</v>
      </c>
      <c r="E259" s="273" t="s">
        <v>1</v>
      </c>
      <c r="F259" s="265" t="s">
        <v>1356</v>
      </c>
      <c r="G259" s="264"/>
      <c r="H259" s="266">
        <v>5.2000000000000002</v>
      </c>
      <c r="I259" s="267"/>
      <c r="J259" s="264"/>
      <c r="K259" s="264"/>
      <c r="L259" s="268"/>
      <c r="M259" s="269"/>
      <c r="N259" s="270"/>
      <c r="O259" s="270"/>
      <c r="P259" s="270"/>
      <c r="Q259" s="270"/>
      <c r="R259" s="270"/>
      <c r="S259" s="270"/>
      <c r="T259" s="27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2" t="s">
        <v>263</v>
      </c>
      <c r="AU259" s="272" t="s">
        <v>91</v>
      </c>
      <c r="AV259" s="13" t="s">
        <v>91</v>
      </c>
      <c r="AW259" s="13" t="s">
        <v>38</v>
      </c>
      <c r="AX259" s="13" t="s">
        <v>82</v>
      </c>
      <c r="AY259" s="272" t="s">
        <v>224</v>
      </c>
    </row>
    <row r="260" s="14" customFormat="1">
      <c r="A260" s="14"/>
      <c r="B260" s="274"/>
      <c r="C260" s="275"/>
      <c r="D260" s="259" t="s">
        <v>263</v>
      </c>
      <c r="E260" s="276" t="s">
        <v>1</v>
      </c>
      <c r="F260" s="277" t="s">
        <v>277</v>
      </c>
      <c r="G260" s="275"/>
      <c r="H260" s="278">
        <v>13.42</v>
      </c>
      <c r="I260" s="279"/>
      <c r="J260" s="275"/>
      <c r="K260" s="275"/>
      <c r="L260" s="280"/>
      <c r="M260" s="281"/>
      <c r="N260" s="282"/>
      <c r="O260" s="282"/>
      <c r="P260" s="282"/>
      <c r="Q260" s="282"/>
      <c r="R260" s="282"/>
      <c r="S260" s="282"/>
      <c r="T260" s="28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4" t="s">
        <v>263</v>
      </c>
      <c r="AU260" s="284" t="s">
        <v>91</v>
      </c>
      <c r="AV260" s="14" t="s">
        <v>231</v>
      </c>
      <c r="AW260" s="14" t="s">
        <v>38</v>
      </c>
      <c r="AX260" s="14" t="s">
        <v>82</v>
      </c>
      <c r="AY260" s="284" t="s">
        <v>224</v>
      </c>
    </row>
    <row r="261" s="13" customFormat="1">
      <c r="A261" s="13"/>
      <c r="B261" s="263"/>
      <c r="C261" s="264"/>
      <c r="D261" s="259" t="s">
        <v>263</v>
      </c>
      <c r="E261" s="273" t="s">
        <v>1</v>
      </c>
      <c r="F261" s="265" t="s">
        <v>1357</v>
      </c>
      <c r="G261" s="264"/>
      <c r="H261" s="266">
        <v>14.762000000000001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2" t="s">
        <v>263</v>
      </c>
      <c r="AU261" s="272" t="s">
        <v>91</v>
      </c>
      <c r="AV261" s="13" t="s">
        <v>91</v>
      </c>
      <c r="AW261" s="13" t="s">
        <v>38</v>
      </c>
      <c r="AX261" s="13" t="s">
        <v>89</v>
      </c>
      <c r="AY261" s="272" t="s">
        <v>224</v>
      </c>
    </row>
    <row r="262" s="12" customFormat="1" ht="22.8" customHeight="1">
      <c r="A262" s="12"/>
      <c r="B262" s="230"/>
      <c r="C262" s="231"/>
      <c r="D262" s="232" t="s">
        <v>81</v>
      </c>
      <c r="E262" s="244" t="s">
        <v>249</v>
      </c>
      <c r="F262" s="244" t="s">
        <v>375</v>
      </c>
      <c r="G262" s="231"/>
      <c r="H262" s="231"/>
      <c r="I262" s="234"/>
      <c r="J262" s="245">
        <f>BK262</f>
        <v>0</v>
      </c>
      <c r="K262" s="231"/>
      <c r="L262" s="236"/>
      <c r="M262" s="237"/>
      <c r="N262" s="238"/>
      <c r="O262" s="238"/>
      <c r="P262" s="239">
        <f>SUM(P263:P275)</f>
        <v>0</v>
      </c>
      <c r="Q262" s="238"/>
      <c r="R262" s="239">
        <f>SUM(R263:R275)</f>
        <v>0.40767126059999997</v>
      </c>
      <c r="S262" s="238"/>
      <c r="T262" s="240">
        <f>SUM(T263:T275)</f>
        <v>0.42899999999999999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41" t="s">
        <v>89</v>
      </c>
      <c r="AT262" s="242" t="s">
        <v>81</v>
      </c>
      <c r="AU262" s="242" t="s">
        <v>89</v>
      </c>
      <c r="AY262" s="241" t="s">
        <v>224</v>
      </c>
      <c r="BK262" s="243">
        <f>SUM(BK263:BK275)</f>
        <v>0</v>
      </c>
    </row>
    <row r="263" s="2" customFormat="1" ht="21.75" customHeight="1">
      <c r="A263" s="38"/>
      <c r="B263" s="39"/>
      <c r="C263" s="246" t="s">
        <v>490</v>
      </c>
      <c r="D263" s="246" t="s">
        <v>226</v>
      </c>
      <c r="E263" s="247" t="s">
        <v>873</v>
      </c>
      <c r="F263" s="248" t="s">
        <v>874</v>
      </c>
      <c r="G263" s="249" t="s">
        <v>229</v>
      </c>
      <c r="H263" s="250">
        <v>5.7199999999999998</v>
      </c>
      <c r="I263" s="251"/>
      <c r="J263" s="252">
        <f>ROUND(I263*H263,2)</f>
        <v>0</v>
      </c>
      <c r="K263" s="248" t="s">
        <v>230</v>
      </c>
      <c r="L263" s="44"/>
      <c r="M263" s="253" t="s">
        <v>1</v>
      </c>
      <c r="N263" s="254" t="s">
        <v>47</v>
      </c>
      <c r="O263" s="91"/>
      <c r="P263" s="255">
        <f>O263*H263</f>
        <v>0</v>
      </c>
      <c r="Q263" s="255">
        <v>0.066961699999999999</v>
      </c>
      <c r="R263" s="255">
        <f>Q263*H263</f>
        <v>0.38302092399999998</v>
      </c>
      <c r="S263" s="255">
        <v>0.074999999999999997</v>
      </c>
      <c r="T263" s="256">
        <f>S263*H263</f>
        <v>0.42899999999999999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231</v>
      </c>
      <c r="AT263" s="257" t="s">
        <v>226</v>
      </c>
      <c r="AU263" s="257" t="s">
        <v>91</v>
      </c>
      <c r="AY263" s="16" t="s">
        <v>224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6" t="s">
        <v>89</v>
      </c>
      <c r="BK263" s="258">
        <f>ROUND(I263*H263,2)</f>
        <v>0</v>
      </c>
      <c r="BL263" s="16" t="s">
        <v>231</v>
      </c>
      <c r="BM263" s="257" t="s">
        <v>1358</v>
      </c>
    </row>
    <row r="264" s="13" customFormat="1">
      <c r="A264" s="13"/>
      <c r="B264" s="263"/>
      <c r="C264" s="264"/>
      <c r="D264" s="259" t="s">
        <v>263</v>
      </c>
      <c r="E264" s="273" t="s">
        <v>1</v>
      </c>
      <c r="F264" s="265" t="s">
        <v>1359</v>
      </c>
      <c r="G264" s="264"/>
      <c r="H264" s="266">
        <v>5.2000000000000002</v>
      </c>
      <c r="I264" s="267"/>
      <c r="J264" s="264"/>
      <c r="K264" s="264"/>
      <c r="L264" s="268"/>
      <c r="M264" s="269"/>
      <c r="N264" s="270"/>
      <c r="O264" s="270"/>
      <c r="P264" s="270"/>
      <c r="Q264" s="270"/>
      <c r="R264" s="270"/>
      <c r="S264" s="270"/>
      <c r="T264" s="27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2" t="s">
        <v>263</v>
      </c>
      <c r="AU264" s="272" t="s">
        <v>91</v>
      </c>
      <c r="AV264" s="13" t="s">
        <v>91</v>
      </c>
      <c r="AW264" s="13" t="s">
        <v>38</v>
      </c>
      <c r="AX264" s="13" t="s">
        <v>82</v>
      </c>
      <c r="AY264" s="272" t="s">
        <v>224</v>
      </c>
    </row>
    <row r="265" s="13" customFormat="1">
      <c r="A265" s="13"/>
      <c r="B265" s="263"/>
      <c r="C265" s="264"/>
      <c r="D265" s="259" t="s">
        <v>263</v>
      </c>
      <c r="E265" s="273" t="s">
        <v>1</v>
      </c>
      <c r="F265" s="265" t="s">
        <v>1360</v>
      </c>
      <c r="G265" s="264"/>
      <c r="H265" s="266">
        <v>5.7199999999999998</v>
      </c>
      <c r="I265" s="267"/>
      <c r="J265" s="264"/>
      <c r="K265" s="264"/>
      <c r="L265" s="268"/>
      <c r="M265" s="269"/>
      <c r="N265" s="270"/>
      <c r="O265" s="270"/>
      <c r="P265" s="270"/>
      <c r="Q265" s="270"/>
      <c r="R265" s="270"/>
      <c r="S265" s="270"/>
      <c r="T265" s="27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2" t="s">
        <v>263</v>
      </c>
      <c r="AU265" s="272" t="s">
        <v>91</v>
      </c>
      <c r="AV265" s="13" t="s">
        <v>91</v>
      </c>
      <c r="AW265" s="13" t="s">
        <v>38</v>
      </c>
      <c r="AX265" s="13" t="s">
        <v>89</v>
      </c>
      <c r="AY265" s="272" t="s">
        <v>224</v>
      </c>
    </row>
    <row r="266" s="2" customFormat="1" ht="16.5" customHeight="1">
      <c r="A266" s="38"/>
      <c r="B266" s="39"/>
      <c r="C266" s="285" t="s">
        <v>495</v>
      </c>
      <c r="D266" s="285" t="s">
        <v>283</v>
      </c>
      <c r="E266" s="286" t="s">
        <v>878</v>
      </c>
      <c r="F266" s="287" t="s">
        <v>879</v>
      </c>
      <c r="G266" s="288" t="s">
        <v>880</v>
      </c>
      <c r="H266" s="289">
        <v>8.6769999999999996</v>
      </c>
      <c r="I266" s="290"/>
      <c r="J266" s="291">
        <f>ROUND(I266*H266,2)</f>
        <v>0</v>
      </c>
      <c r="K266" s="287" t="s">
        <v>230</v>
      </c>
      <c r="L266" s="292"/>
      <c r="M266" s="293" t="s">
        <v>1</v>
      </c>
      <c r="N266" s="294" t="s">
        <v>47</v>
      </c>
      <c r="O266" s="91"/>
      <c r="P266" s="255">
        <f>O266*H266</f>
        <v>0</v>
      </c>
      <c r="Q266" s="255">
        <v>0.001</v>
      </c>
      <c r="R266" s="255">
        <f>Q266*H266</f>
        <v>0.008676999999999999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257</v>
      </c>
      <c r="AT266" s="257" t="s">
        <v>283</v>
      </c>
      <c r="AU266" s="257" t="s">
        <v>91</v>
      </c>
      <c r="AY266" s="16" t="s">
        <v>224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6" t="s">
        <v>89</v>
      </c>
      <c r="BK266" s="258">
        <f>ROUND(I266*H266,2)</f>
        <v>0</v>
      </c>
      <c r="BL266" s="16" t="s">
        <v>231</v>
      </c>
      <c r="BM266" s="257" t="s">
        <v>1361</v>
      </c>
    </row>
    <row r="267" s="13" customFormat="1">
      <c r="A267" s="13"/>
      <c r="B267" s="263"/>
      <c r="C267" s="264"/>
      <c r="D267" s="259" t="s">
        <v>263</v>
      </c>
      <c r="E267" s="273" t="s">
        <v>1</v>
      </c>
      <c r="F267" s="265" t="s">
        <v>1362</v>
      </c>
      <c r="G267" s="264"/>
      <c r="H267" s="266">
        <v>8.6769999999999996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2" t="s">
        <v>263</v>
      </c>
      <c r="AU267" s="272" t="s">
        <v>91</v>
      </c>
      <c r="AV267" s="13" t="s">
        <v>91</v>
      </c>
      <c r="AW267" s="13" t="s">
        <v>38</v>
      </c>
      <c r="AX267" s="13" t="s">
        <v>89</v>
      </c>
      <c r="AY267" s="272" t="s">
        <v>224</v>
      </c>
    </row>
    <row r="268" s="2" customFormat="1" ht="16.5" customHeight="1">
      <c r="A268" s="38"/>
      <c r="B268" s="39"/>
      <c r="C268" s="246" t="s">
        <v>500</v>
      </c>
      <c r="D268" s="246" t="s">
        <v>226</v>
      </c>
      <c r="E268" s="247" t="s">
        <v>1363</v>
      </c>
      <c r="F268" s="248" t="s">
        <v>1364</v>
      </c>
      <c r="G268" s="249" t="s">
        <v>229</v>
      </c>
      <c r="H268" s="250">
        <v>19.625</v>
      </c>
      <c r="I268" s="251"/>
      <c r="J268" s="252">
        <f>ROUND(I268*H268,2)</f>
        <v>0</v>
      </c>
      <c r="K268" s="248" t="s">
        <v>230</v>
      </c>
      <c r="L268" s="44"/>
      <c r="M268" s="253" t="s">
        <v>1</v>
      </c>
      <c r="N268" s="254" t="s">
        <v>47</v>
      </c>
      <c r="O268" s="91"/>
      <c r="P268" s="255">
        <f>O268*H268</f>
        <v>0</v>
      </c>
      <c r="Q268" s="255">
        <v>0.00050000000000000001</v>
      </c>
      <c r="R268" s="255">
        <f>Q268*H268</f>
        <v>0.0098125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231</v>
      </c>
      <c r="AT268" s="257" t="s">
        <v>226</v>
      </c>
      <c r="AU268" s="257" t="s">
        <v>91</v>
      </c>
      <c r="AY268" s="16" t="s">
        <v>224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6" t="s">
        <v>89</v>
      </c>
      <c r="BK268" s="258">
        <f>ROUND(I268*H268,2)</f>
        <v>0</v>
      </c>
      <c r="BL268" s="16" t="s">
        <v>231</v>
      </c>
      <c r="BM268" s="257" t="s">
        <v>1365</v>
      </c>
    </row>
    <row r="269" s="13" customFormat="1">
      <c r="A269" s="13"/>
      <c r="B269" s="263"/>
      <c r="C269" s="264"/>
      <c r="D269" s="259" t="s">
        <v>263</v>
      </c>
      <c r="E269" s="273" t="s">
        <v>1</v>
      </c>
      <c r="F269" s="265" t="s">
        <v>1366</v>
      </c>
      <c r="G269" s="264"/>
      <c r="H269" s="266">
        <v>10.44</v>
      </c>
      <c r="I269" s="267"/>
      <c r="J269" s="264"/>
      <c r="K269" s="264"/>
      <c r="L269" s="268"/>
      <c r="M269" s="269"/>
      <c r="N269" s="270"/>
      <c r="O269" s="270"/>
      <c r="P269" s="270"/>
      <c r="Q269" s="270"/>
      <c r="R269" s="270"/>
      <c r="S269" s="270"/>
      <c r="T269" s="27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2" t="s">
        <v>263</v>
      </c>
      <c r="AU269" s="272" t="s">
        <v>91</v>
      </c>
      <c r="AV269" s="13" t="s">
        <v>91</v>
      </c>
      <c r="AW269" s="13" t="s">
        <v>38</v>
      </c>
      <c r="AX269" s="13" t="s">
        <v>82</v>
      </c>
      <c r="AY269" s="272" t="s">
        <v>224</v>
      </c>
    </row>
    <row r="270" s="13" customFormat="1">
      <c r="A270" s="13"/>
      <c r="B270" s="263"/>
      <c r="C270" s="264"/>
      <c r="D270" s="259" t="s">
        <v>263</v>
      </c>
      <c r="E270" s="273" t="s">
        <v>1</v>
      </c>
      <c r="F270" s="265" t="s">
        <v>1367</v>
      </c>
      <c r="G270" s="264"/>
      <c r="H270" s="266">
        <v>8.25</v>
      </c>
      <c r="I270" s="267"/>
      <c r="J270" s="264"/>
      <c r="K270" s="264"/>
      <c r="L270" s="268"/>
      <c r="M270" s="269"/>
      <c r="N270" s="270"/>
      <c r="O270" s="270"/>
      <c r="P270" s="270"/>
      <c r="Q270" s="270"/>
      <c r="R270" s="270"/>
      <c r="S270" s="270"/>
      <c r="T270" s="27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2" t="s">
        <v>263</v>
      </c>
      <c r="AU270" s="272" t="s">
        <v>91</v>
      </c>
      <c r="AV270" s="13" t="s">
        <v>91</v>
      </c>
      <c r="AW270" s="13" t="s">
        <v>38</v>
      </c>
      <c r="AX270" s="13" t="s">
        <v>82</v>
      </c>
      <c r="AY270" s="272" t="s">
        <v>224</v>
      </c>
    </row>
    <row r="271" s="14" customFormat="1">
      <c r="A271" s="14"/>
      <c r="B271" s="274"/>
      <c r="C271" s="275"/>
      <c r="D271" s="259" t="s">
        <v>263</v>
      </c>
      <c r="E271" s="276" t="s">
        <v>1</v>
      </c>
      <c r="F271" s="277" t="s">
        <v>277</v>
      </c>
      <c r="G271" s="275"/>
      <c r="H271" s="278">
        <v>18.690000000000001</v>
      </c>
      <c r="I271" s="279"/>
      <c r="J271" s="275"/>
      <c r="K271" s="275"/>
      <c r="L271" s="280"/>
      <c r="M271" s="281"/>
      <c r="N271" s="282"/>
      <c r="O271" s="282"/>
      <c r="P271" s="282"/>
      <c r="Q271" s="282"/>
      <c r="R271" s="282"/>
      <c r="S271" s="282"/>
      <c r="T271" s="28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4" t="s">
        <v>263</v>
      </c>
      <c r="AU271" s="284" t="s">
        <v>91</v>
      </c>
      <c r="AV271" s="14" t="s">
        <v>231</v>
      </c>
      <c r="AW271" s="14" t="s">
        <v>38</v>
      </c>
      <c r="AX271" s="14" t="s">
        <v>82</v>
      </c>
      <c r="AY271" s="284" t="s">
        <v>224</v>
      </c>
    </row>
    <row r="272" s="13" customFormat="1">
      <c r="A272" s="13"/>
      <c r="B272" s="263"/>
      <c r="C272" s="264"/>
      <c r="D272" s="259" t="s">
        <v>263</v>
      </c>
      <c r="E272" s="273" t="s">
        <v>1</v>
      </c>
      <c r="F272" s="265" t="s">
        <v>1368</v>
      </c>
      <c r="G272" s="264"/>
      <c r="H272" s="266">
        <v>19.625</v>
      </c>
      <c r="I272" s="267"/>
      <c r="J272" s="264"/>
      <c r="K272" s="264"/>
      <c r="L272" s="268"/>
      <c r="M272" s="269"/>
      <c r="N272" s="270"/>
      <c r="O272" s="270"/>
      <c r="P272" s="270"/>
      <c r="Q272" s="270"/>
      <c r="R272" s="270"/>
      <c r="S272" s="270"/>
      <c r="T272" s="27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2" t="s">
        <v>263</v>
      </c>
      <c r="AU272" s="272" t="s">
        <v>91</v>
      </c>
      <c r="AV272" s="13" t="s">
        <v>91</v>
      </c>
      <c r="AW272" s="13" t="s">
        <v>38</v>
      </c>
      <c r="AX272" s="13" t="s">
        <v>89</v>
      </c>
      <c r="AY272" s="272" t="s">
        <v>224</v>
      </c>
    </row>
    <row r="273" s="2" customFormat="1" ht="21.75" customHeight="1">
      <c r="A273" s="38"/>
      <c r="B273" s="39"/>
      <c r="C273" s="246" t="s">
        <v>505</v>
      </c>
      <c r="D273" s="246" t="s">
        <v>226</v>
      </c>
      <c r="E273" s="247" t="s">
        <v>1369</v>
      </c>
      <c r="F273" s="248" t="s">
        <v>1370</v>
      </c>
      <c r="G273" s="249" t="s">
        <v>239</v>
      </c>
      <c r="H273" s="250">
        <v>9</v>
      </c>
      <c r="I273" s="251"/>
      <c r="J273" s="252">
        <f>ROUND(I273*H273,2)</f>
        <v>0</v>
      </c>
      <c r="K273" s="248" t="s">
        <v>230</v>
      </c>
      <c r="L273" s="44"/>
      <c r="M273" s="253" t="s">
        <v>1</v>
      </c>
      <c r="N273" s="254" t="s">
        <v>47</v>
      </c>
      <c r="O273" s="91"/>
      <c r="P273" s="255">
        <f>O273*H273</f>
        <v>0</v>
      </c>
      <c r="Q273" s="255">
        <v>0.00068453739999999996</v>
      </c>
      <c r="R273" s="255">
        <f>Q273*H273</f>
        <v>0.0061608365999999996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231</v>
      </c>
      <c r="AT273" s="257" t="s">
        <v>226</v>
      </c>
      <c r="AU273" s="257" t="s">
        <v>91</v>
      </c>
      <c r="AY273" s="16" t="s">
        <v>224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6" t="s">
        <v>89</v>
      </c>
      <c r="BK273" s="258">
        <f>ROUND(I273*H273,2)</f>
        <v>0</v>
      </c>
      <c r="BL273" s="16" t="s">
        <v>231</v>
      </c>
      <c r="BM273" s="257" t="s">
        <v>1371</v>
      </c>
    </row>
    <row r="274" s="2" customFormat="1">
      <c r="A274" s="38"/>
      <c r="B274" s="39"/>
      <c r="C274" s="40"/>
      <c r="D274" s="259" t="s">
        <v>261</v>
      </c>
      <c r="E274" s="40"/>
      <c r="F274" s="260" t="s">
        <v>1372</v>
      </c>
      <c r="G274" s="40"/>
      <c r="H274" s="40"/>
      <c r="I274" s="154"/>
      <c r="J274" s="40"/>
      <c r="K274" s="40"/>
      <c r="L274" s="44"/>
      <c r="M274" s="261"/>
      <c r="N274" s="262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6" t="s">
        <v>261</v>
      </c>
      <c r="AU274" s="16" t="s">
        <v>91</v>
      </c>
    </row>
    <row r="275" s="13" customFormat="1">
      <c r="A275" s="13"/>
      <c r="B275" s="263"/>
      <c r="C275" s="264"/>
      <c r="D275" s="259" t="s">
        <v>263</v>
      </c>
      <c r="E275" s="273" t="s">
        <v>1</v>
      </c>
      <c r="F275" s="265" t="s">
        <v>1373</v>
      </c>
      <c r="G275" s="264"/>
      <c r="H275" s="266">
        <v>9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2" t="s">
        <v>263</v>
      </c>
      <c r="AU275" s="272" t="s">
        <v>91</v>
      </c>
      <c r="AV275" s="13" t="s">
        <v>91</v>
      </c>
      <c r="AW275" s="13" t="s">
        <v>38</v>
      </c>
      <c r="AX275" s="13" t="s">
        <v>89</v>
      </c>
      <c r="AY275" s="272" t="s">
        <v>224</v>
      </c>
    </row>
    <row r="276" s="12" customFormat="1" ht="22.8" customHeight="1">
      <c r="A276" s="12"/>
      <c r="B276" s="230"/>
      <c r="C276" s="231"/>
      <c r="D276" s="232" t="s">
        <v>81</v>
      </c>
      <c r="E276" s="244" t="s">
        <v>265</v>
      </c>
      <c r="F276" s="244" t="s">
        <v>396</v>
      </c>
      <c r="G276" s="231"/>
      <c r="H276" s="231"/>
      <c r="I276" s="234"/>
      <c r="J276" s="245">
        <f>BK276</f>
        <v>0</v>
      </c>
      <c r="K276" s="231"/>
      <c r="L276" s="236"/>
      <c r="M276" s="237"/>
      <c r="N276" s="238"/>
      <c r="O276" s="238"/>
      <c r="P276" s="239">
        <f>SUM(P277:P306)</f>
        <v>0</v>
      </c>
      <c r="Q276" s="238"/>
      <c r="R276" s="239">
        <f>SUM(R277:R306)</f>
        <v>16.970814839999999</v>
      </c>
      <c r="S276" s="238"/>
      <c r="T276" s="240">
        <f>SUM(T277:T306)</f>
        <v>85.331959999999995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41" t="s">
        <v>89</v>
      </c>
      <c r="AT276" s="242" t="s">
        <v>81</v>
      </c>
      <c r="AU276" s="242" t="s">
        <v>89</v>
      </c>
      <c r="AY276" s="241" t="s">
        <v>224</v>
      </c>
      <c r="BK276" s="243">
        <f>SUM(BK277:BK306)</f>
        <v>0</v>
      </c>
    </row>
    <row r="277" s="2" customFormat="1" ht="21.75" customHeight="1">
      <c r="A277" s="38"/>
      <c r="B277" s="39"/>
      <c r="C277" s="246" t="s">
        <v>902</v>
      </c>
      <c r="D277" s="246" t="s">
        <v>226</v>
      </c>
      <c r="E277" s="247" t="s">
        <v>887</v>
      </c>
      <c r="F277" s="248" t="s">
        <v>888</v>
      </c>
      <c r="G277" s="249" t="s">
        <v>880</v>
      </c>
      <c r="H277" s="250">
        <v>374</v>
      </c>
      <c r="I277" s="251"/>
      <c r="J277" s="252">
        <f>ROUND(I277*H277,2)</f>
        <v>0</v>
      </c>
      <c r="K277" s="248" t="s">
        <v>230</v>
      </c>
      <c r="L277" s="44"/>
      <c r="M277" s="253" t="s">
        <v>1</v>
      </c>
      <c r="N277" s="254" t="s">
        <v>47</v>
      </c>
      <c r="O277" s="91"/>
      <c r="P277" s="255">
        <f>O277*H277</f>
        <v>0</v>
      </c>
      <c r="Q277" s="255">
        <v>0</v>
      </c>
      <c r="R277" s="255">
        <f>Q277*H277</f>
        <v>0</v>
      </c>
      <c r="S277" s="255">
        <v>0</v>
      </c>
      <c r="T277" s="25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231</v>
      </c>
      <c r="AT277" s="257" t="s">
        <v>226</v>
      </c>
      <c r="AU277" s="257" t="s">
        <v>91</v>
      </c>
      <c r="AY277" s="16" t="s">
        <v>224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6" t="s">
        <v>89</v>
      </c>
      <c r="BK277" s="258">
        <f>ROUND(I277*H277,2)</f>
        <v>0</v>
      </c>
      <c r="BL277" s="16" t="s">
        <v>231</v>
      </c>
      <c r="BM277" s="257" t="s">
        <v>1374</v>
      </c>
    </row>
    <row r="278" s="2" customFormat="1" ht="21.75" customHeight="1">
      <c r="A278" s="38"/>
      <c r="B278" s="39"/>
      <c r="C278" s="246" t="s">
        <v>908</v>
      </c>
      <c r="D278" s="246" t="s">
        <v>226</v>
      </c>
      <c r="E278" s="247" t="s">
        <v>891</v>
      </c>
      <c r="F278" s="248" t="s">
        <v>892</v>
      </c>
      <c r="G278" s="249" t="s">
        <v>880</v>
      </c>
      <c r="H278" s="250">
        <v>374</v>
      </c>
      <c r="I278" s="251"/>
      <c r="J278" s="252">
        <f>ROUND(I278*H278,2)</f>
        <v>0</v>
      </c>
      <c r="K278" s="248" t="s">
        <v>230</v>
      </c>
      <c r="L278" s="44"/>
      <c r="M278" s="253" t="s">
        <v>1</v>
      </c>
      <c r="N278" s="254" t="s">
        <v>47</v>
      </c>
      <c r="O278" s="91"/>
      <c r="P278" s="255">
        <f>O278*H278</f>
        <v>0</v>
      </c>
      <c r="Q278" s="255">
        <v>1.7159999999999998E-05</v>
      </c>
      <c r="R278" s="255">
        <f>Q278*H278</f>
        <v>0.0064178399999999993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231</v>
      </c>
      <c r="AT278" s="257" t="s">
        <v>226</v>
      </c>
      <c r="AU278" s="257" t="s">
        <v>91</v>
      </c>
      <c r="AY278" s="16" t="s">
        <v>224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6" t="s">
        <v>89</v>
      </c>
      <c r="BK278" s="258">
        <f>ROUND(I278*H278,2)</f>
        <v>0</v>
      </c>
      <c r="BL278" s="16" t="s">
        <v>231</v>
      </c>
      <c r="BM278" s="257" t="s">
        <v>1375</v>
      </c>
    </row>
    <row r="279" s="13" customFormat="1">
      <c r="A279" s="13"/>
      <c r="B279" s="263"/>
      <c r="C279" s="264"/>
      <c r="D279" s="259" t="s">
        <v>263</v>
      </c>
      <c r="E279" s="273" t="s">
        <v>1</v>
      </c>
      <c r="F279" s="265" t="s">
        <v>1376</v>
      </c>
      <c r="G279" s="264"/>
      <c r="H279" s="266">
        <v>374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2" t="s">
        <v>263</v>
      </c>
      <c r="AU279" s="272" t="s">
        <v>91</v>
      </c>
      <c r="AV279" s="13" t="s">
        <v>91</v>
      </c>
      <c r="AW279" s="13" t="s">
        <v>38</v>
      </c>
      <c r="AX279" s="13" t="s">
        <v>89</v>
      </c>
      <c r="AY279" s="272" t="s">
        <v>224</v>
      </c>
    </row>
    <row r="280" s="2" customFormat="1" ht="16.5" customHeight="1">
      <c r="A280" s="38"/>
      <c r="B280" s="39"/>
      <c r="C280" s="285" t="s">
        <v>522</v>
      </c>
      <c r="D280" s="285" t="s">
        <v>283</v>
      </c>
      <c r="E280" s="286" t="s">
        <v>1377</v>
      </c>
      <c r="F280" s="287" t="s">
        <v>1378</v>
      </c>
      <c r="G280" s="288" t="s">
        <v>268</v>
      </c>
      <c r="H280" s="289">
        <v>0.38500000000000001</v>
      </c>
      <c r="I280" s="290"/>
      <c r="J280" s="291">
        <f>ROUND(I280*H280,2)</f>
        <v>0</v>
      </c>
      <c r="K280" s="287" t="s">
        <v>1</v>
      </c>
      <c r="L280" s="292"/>
      <c r="M280" s="293" t="s">
        <v>1</v>
      </c>
      <c r="N280" s="294" t="s">
        <v>47</v>
      </c>
      <c r="O280" s="91"/>
      <c r="P280" s="255">
        <f>O280*H280</f>
        <v>0</v>
      </c>
      <c r="Q280" s="255">
        <v>0</v>
      </c>
      <c r="R280" s="255">
        <f>Q280*H280</f>
        <v>0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257</v>
      </c>
      <c r="AT280" s="257" t="s">
        <v>283</v>
      </c>
      <c r="AU280" s="257" t="s">
        <v>91</v>
      </c>
      <c r="AY280" s="16" t="s">
        <v>224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6" t="s">
        <v>89</v>
      </c>
      <c r="BK280" s="258">
        <f>ROUND(I280*H280,2)</f>
        <v>0</v>
      </c>
      <c r="BL280" s="16" t="s">
        <v>231</v>
      </c>
      <c r="BM280" s="257" t="s">
        <v>1379</v>
      </c>
    </row>
    <row r="281" s="13" customFormat="1">
      <c r="A281" s="13"/>
      <c r="B281" s="263"/>
      <c r="C281" s="264"/>
      <c r="D281" s="259" t="s">
        <v>263</v>
      </c>
      <c r="E281" s="273" t="s">
        <v>1</v>
      </c>
      <c r="F281" s="265" t="s">
        <v>1380</v>
      </c>
      <c r="G281" s="264"/>
      <c r="H281" s="266">
        <v>0.38500000000000001</v>
      </c>
      <c r="I281" s="267"/>
      <c r="J281" s="264"/>
      <c r="K281" s="264"/>
      <c r="L281" s="268"/>
      <c r="M281" s="269"/>
      <c r="N281" s="270"/>
      <c r="O281" s="270"/>
      <c r="P281" s="270"/>
      <c r="Q281" s="270"/>
      <c r="R281" s="270"/>
      <c r="S281" s="270"/>
      <c r="T281" s="27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2" t="s">
        <v>263</v>
      </c>
      <c r="AU281" s="272" t="s">
        <v>91</v>
      </c>
      <c r="AV281" s="13" t="s">
        <v>91</v>
      </c>
      <c r="AW281" s="13" t="s">
        <v>38</v>
      </c>
      <c r="AX281" s="13" t="s">
        <v>89</v>
      </c>
      <c r="AY281" s="272" t="s">
        <v>224</v>
      </c>
    </row>
    <row r="282" s="2" customFormat="1" ht="21.75" customHeight="1">
      <c r="A282" s="38"/>
      <c r="B282" s="39"/>
      <c r="C282" s="246" t="s">
        <v>510</v>
      </c>
      <c r="D282" s="246" t="s">
        <v>226</v>
      </c>
      <c r="E282" s="247" t="s">
        <v>1381</v>
      </c>
      <c r="F282" s="248" t="s">
        <v>1382</v>
      </c>
      <c r="G282" s="249" t="s">
        <v>389</v>
      </c>
      <c r="H282" s="250">
        <v>7</v>
      </c>
      <c r="I282" s="251"/>
      <c r="J282" s="252">
        <f>ROUND(I282*H282,2)</f>
        <v>0</v>
      </c>
      <c r="K282" s="248" t="s">
        <v>230</v>
      </c>
      <c r="L282" s="44"/>
      <c r="M282" s="253" t="s">
        <v>1</v>
      </c>
      <c r="N282" s="254" t="s">
        <v>47</v>
      </c>
      <c r="O282" s="91"/>
      <c r="P282" s="255">
        <f>O282*H282</f>
        <v>0</v>
      </c>
      <c r="Q282" s="255">
        <v>0.144006</v>
      </c>
      <c r="R282" s="255">
        <f>Q282*H282</f>
        <v>1.0080419999999999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231</v>
      </c>
      <c r="AT282" s="257" t="s">
        <v>226</v>
      </c>
      <c r="AU282" s="257" t="s">
        <v>91</v>
      </c>
      <c r="AY282" s="16" t="s">
        <v>224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6" t="s">
        <v>89</v>
      </c>
      <c r="BK282" s="258">
        <f>ROUND(I282*H282,2)</f>
        <v>0</v>
      </c>
      <c r="BL282" s="16" t="s">
        <v>231</v>
      </c>
      <c r="BM282" s="257" t="s">
        <v>1383</v>
      </c>
    </row>
    <row r="283" s="2" customFormat="1" ht="16.5" customHeight="1">
      <c r="A283" s="38"/>
      <c r="B283" s="39"/>
      <c r="C283" s="285" t="s">
        <v>515</v>
      </c>
      <c r="D283" s="285" t="s">
        <v>283</v>
      </c>
      <c r="E283" s="286" t="s">
        <v>1384</v>
      </c>
      <c r="F283" s="287" t="s">
        <v>1385</v>
      </c>
      <c r="G283" s="288" t="s">
        <v>389</v>
      </c>
      <c r="H283" s="289">
        <v>6</v>
      </c>
      <c r="I283" s="290"/>
      <c r="J283" s="291">
        <f>ROUND(I283*H283,2)</f>
        <v>0</v>
      </c>
      <c r="K283" s="287" t="s">
        <v>1</v>
      </c>
      <c r="L283" s="292"/>
      <c r="M283" s="293" t="s">
        <v>1</v>
      </c>
      <c r="N283" s="294" t="s">
        <v>47</v>
      </c>
      <c r="O283" s="91"/>
      <c r="P283" s="255">
        <f>O283*H283</f>
        <v>0</v>
      </c>
      <c r="Q283" s="255">
        <v>1.8109999999999999</v>
      </c>
      <c r="R283" s="255">
        <f>Q283*H283</f>
        <v>10.866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257</v>
      </c>
      <c r="AT283" s="257" t="s">
        <v>283</v>
      </c>
      <c r="AU283" s="257" t="s">
        <v>91</v>
      </c>
      <c r="AY283" s="16" t="s">
        <v>224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6" t="s">
        <v>89</v>
      </c>
      <c r="BK283" s="258">
        <f>ROUND(I283*H283,2)</f>
        <v>0</v>
      </c>
      <c r="BL283" s="16" t="s">
        <v>231</v>
      </c>
      <c r="BM283" s="257" t="s">
        <v>1386</v>
      </c>
    </row>
    <row r="284" s="2" customFormat="1">
      <c r="A284" s="38"/>
      <c r="B284" s="39"/>
      <c r="C284" s="40"/>
      <c r="D284" s="259" t="s">
        <v>261</v>
      </c>
      <c r="E284" s="40"/>
      <c r="F284" s="260" t="s">
        <v>1387</v>
      </c>
      <c r="G284" s="40"/>
      <c r="H284" s="40"/>
      <c r="I284" s="154"/>
      <c r="J284" s="40"/>
      <c r="K284" s="40"/>
      <c r="L284" s="44"/>
      <c r="M284" s="261"/>
      <c r="N284" s="262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6" t="s">
        <v>261</v>
      </c>
      <c r="AU284" s="16" t="s">
        <v>91</v>
      </c>
    </row>
    <row r="285" s="2" customFormat="1" ht="16.5" customHeight="1">
      <c r="A285" s="38"/>
      <c r="B285" s="39"/>
      <c r="C285" s="285" t="s">
        <v>926</v>
      </c>
      <c r="D285" s="285" t="s">
        <v>283</v>
      </c>
      <c r="E285" s="286" t="s">
        <v>1388</v>
      </c>
      <c r="F285" s="287" t="s">
        <v>1389</v>
      </c>
      <c r="G285" s="288" t="s">
        <v>389</v>
      </c>
      <c r="H285" s="289">
        <v>1</v>
      </c>
      <c r="I285" s="290"/>
      <c r="J285" s="291">
        <f>ROUND(I285*H285,2)</f>
        <v>0</v>
      </c>
      <c r="K285" s="287" t="s">
        <v>1</v>
      </c>
      <c r="L285" s="292"/>
      <c r="M285" s="293" t="s">
        <v>1</v>
      </c>
      <c r="N285" s="294" t="s">
        <v>47</v>
      </c>
      <c r="O285" s="91"/>
      <c r="P285" s="255">
        <f>O285*H285</f>
        <v>0</v>
      </c>
      <c r="Q285" s="255">
        <v>1.7</v>
      </c>
      <c r="R285" s="255">
        <f>Q285*H285</f>
        <v>1.7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257</v>
      </c>
      <c r="AT285" s="257" t="s">
        <v>283</v>
      </c>
      <c r="AU285" s="257" t="s">
        <v>91</v>
      </c>
      <c r="AY285" s="16" t="s">
        <v>224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6" t="s">
        <v>89</v>
      </c>
      <c r="BK285" s="258">
        <f>ROUND(I285*H285,2)</f>
        <v>0</v>
      </c>
      <c r="BL285" s="16" t="s">
        <v>231</v>
      </c>
      <c r="BM285" s="257" t="s">
        <v>1390</v>
      </c>
    </row>
    <row r="286" s="2" customFormat="1">
      <c r="A286" s="38"/>
      <c r="B286" s="39"/>
      <c r="C286" s="40"/>
      <c r="D286" s="259" t="s">
        <v>261</v>
      </c>
      <c r="E286" s="40"/>
      <c r="F286" s="260" t="s">
        <v>1391</v>
      </c>
      <c r="G286" s="40"/>
      <c r="H286" s="40"/>
      <c r="I286" s="154"/>
      <c r="J286" s="40"/>
      <c r="K286" s="40"/>
      <c r="L286" s="44"/>
      <c r="M286" s="261"/>
      <c r="N286" s="262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6" t="s">
        <v>261</v>
      </c>
      <c r="AU286" s="16" t="s">
        <v>91</v>
      </c>
    </row>
    <row r="287" s="2" customFormat="1" ht="21.75" customHeight="1">
      <c r="A287" s="38"/>
      <c r="B287" s="39"/>
      <c r="C287" s="246" t="s">
        <v>928</v>
      </c>
      <c r="D287" s="246" t="s">
        <v>226</v>
      </c>
      <c r="E287" s="247" t="s">
        <v>1392</v>
      </c>
      <c r="F287" s="248" t="s">
        <v>1393</v>
      </c>
      <c r="G287" s="249" t="s">
        <v>229</v>
      </c>
      <c r="H287" s="250">
        <v>28.399999999999999</v>
      </c>
      <c r="I287" s="251"/>
      <c r="J287" s="252">
        <f>ROUND(I287*H287,2)</f>
        <v>0</v>
      </c>
      <c r="K287" s="248" t="s">
        <v>230</v>
      </c>
      <c r="L287" s="44"/>
      <c r="M287" s="253" t="s">
        <v>1</v>
      </c>
      <c r="N287" s="254" t="s">
        <v>47</v>
      </c>
      <c r="O287" s="91"/>
      <c r="P287" s="255">
        <f>O287*H287</f>
        <v>0</v>
      </c>
      <c r="Q287" s="255">
        <v>0.0012375000000000001</v>
      </c>
      <c r="R287" s="255">
        <f>Q287*H287</f>
        <v>0.035145000000000003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231</v>
      </c>
      <c r="AT287" s="257" t="s">
        <v>226</v>
      </c>
      <c r="AU287" s="257" t="s">
        <v>91</v>
      </c>
      <c r="AY287" s="16" t="s">
        <v>224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6" t="s">
        <v>89</v>
      </c>
      <c r="BK287" s="258">
        <f>ROUND(I287*H287,2)</f>
        <v>0</v>
      </c>
      <c r="BL287" s="16" t="s">
        <v>231</v>
      </c>
      <c r="BM287" s="257" t="s">
        <v>1394</v>
      </c>
    </row>
    <row r="288" s="2" customFormat="1">
      <c r="A288" s="38"/>
      <c r="B288" s="39"/>
      <c r="C288" s="40"/>
      <c r="D288" s="259" t="s">
        <v>261</v>
      </c>
      <c r="E288" s="40"/>
      <c r="F288" s="260" t="s">
        <v>1395</v>
      </c>
      <c r="G288" s="40"/>
      <c r="H288" s="40"/>
      <c r="I288" s="154"/>
      <c r="J288" s="40"/>
      <c r="K288" s="40"/>
      <c r="L288" s="44"/>
      <c r="M288" s="261"/>
      <c r="N288" s="262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6" t="s">
        <v>261</v>
      </c>
      <c r="AU288" s="16" t="s">
        <v>91</v>
      </c>
    </row>
    <row r="289" s="13" customFormat="1">
      <c r="A289" s="13"/>
      <c r="B289" s="263"/>
      <c r="C289" s="264"/>
      <c r="D289" s="259" t="s">
        <v>263</v>
      </c>
      <c r="E289" s="273" t="s">
        <v>1</v>
      </c>
      <c r="F289" s="265" t="s">
        <v>1396</v>
      </c>
      <c r="G289" s="264"/>
      <c r="H289" s="266">
        <v>28.399999999999999</v>
      </c>
      <c r="I289" s="267"/>
      <c r="J289" s="264"/>
      <c r="K289" s="264"/>
      <c r="L289" s="268"/>
      <c r="M289" s="269"/>
      <c r="N289" s="270"/>
      <c r="O289" s="270"/>
      <c r="P289" s="270"/>
      <c r="Q289" s="270"/>
      <c r="R289" s="270"/>
      <c r="S289" s="270"/>
      <c r="T289" s="27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2" t="s">
        <v>263</v>
      </c>
      <c r="AU289" s="272" t="s">
        <v>91</v>
      </c>
      <c r="AV289" s="13" t="s">
        <v>91</v>
      </c>
      <c r="AW289" s="13" t="s">
        <v>38</v>
      </c>
      <c r="AX289" s="13" t="s">
        <v>89</v>
      </c>
      <c r="AY289" s="272" t="s">
        <v>224</v>
      </c>
    </row>
    <row r="290" s="2" customFormat="1" ht="16.5" customHeight="1">
      <c r="A290" s="38"/>
      <c r="B290" s="39"/>
      <c r="C290" s="246" t="s">
        <v>932</v>
      </c>
      <c r="D290" s="246" t="s">
        <v>226</v>
      </c>
      <c r="E290" s="247" t="s">
        <v>1168</v>
      </c>
      <c r="F290" s="248" t="s">
        <v>1169</v>
      </c>
      <c r="G290" s="249" t="s">
        <v>229</v>
      </c>
      <c r="H290" s="250">
        <v>7.2000000000000002</v>
      </c>
      <c r="I290" s="251"/>
      <c r="J290" s="252">
        <f>ROUND(I290*H290,2)</f>
        <v>0</v>
      </c>
      <c r="K290" s="248" t="s">
        <v>230</v>
      </c>
      <c r="L290" s="44"/>
      <c r="M290" s="253" t="s">
        <v>1</v>
      </c>
      <c r="N290" s="254" t="s">
        <v>47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231</v>
      </c>
      <c r="AT290" s="257" t="s">
        <v>226</v>
      </c>
      <c r="AU290" s="257" t="s">
        <v>91</v>
      </c>
      <c r="AY290" s="16" t="s">
        <v>224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6" t="s">
        <v>89</v>
      </c>
      <c r="BK290" s="258">
        <f>ROUND(I290*H290,2)</f>
        <v>0</v>
      </c>
      <c r="BL290" s="16" t="s">
        <v>231</v>
      </c>
      <c r="BM290" s="257" t="s">
        <v>1397</v>
      </c>
    </row>
    <row r="291" s="13" customFormat="1">
      <c r="A291" s="13"/>
      <c r="B291" s="263"/>
      <c r="C291" s="264"/>
      <c r="D291" s="259" t="s">
        <v>263</v>
      </c>
      <c r="E291" s="273" t="s">
        <v>1</v>
      </c>
      <c r="F291" s="265" t="s">
        <v>1398</v>
      </c>
      <c r="G291" s="264"/>
      <c r="H291" s="266">
        <v>7.2000000000000002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2" t="s">
        <v>263</v>
      </c>
      <c r="AU291" s="272" t="s">
        <v>91</v>
      </c>
      <c r="AV291" s="13" t="s">
        <v>91</v>
      </c>
      <c r="AW291" s="13" t="s">
        <v>38</v>
      </c>
      <c r="AX291" s="13" t="s">
        <v>89</v>
      </c>
      <c r="AY291" s="272" t="s">
        <v>224</v>
      </c>
    </row>
    <row r="292" s="2" customFormat="1" ht="21.75" customHeight="1">
      <c r="A292" s="38"/>
      <c r="B292" s="39"/>
      <c r="C292" s="246" t="s">
        <v>526</v>
      </c>
      <c r="D292" s="246" t="s">
        <v>226</v>
      </c>
      <c r="E292" s="247" t="s">
        <v>398</v>
      </c>
      <c r="F292" s="248" t="s">
        <v>399</v>
      </c>
      <c r="G292" s="249" t="s">
        <v>389</v>
      </c>
      <c r="H292" s="250">
        <v>2</v>
      </c>
      <c r="I292" s="251"/>
      <c r="J292" s="252">
        <f>ROUND(I292*H292,2)</f>
        <v>0</v>
      </c>
      <c r="K292" s="248" t="s">
        <v>230</v>
      </c>
      <c r="L292" s="44"/>
      <c r="M292" s="253" t="s">
        <v>1</v>
      </c>
      <c r="N292" s="254" t="s">
        <v>47</v>
      </c>
      <c r="O292" s="91"/>
      <c r="P292" s="255">
        <f>O292*H292</f>
        <v>0</v>
      </c>
      <c r="Q292" s="255">
        <v>0.0064850000000000003</v>
      </c>
      <c r="R292" s="255">
        <f>Q292*H292</f>
        <v>0.012970000000000001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231</v>
      </c>
      <c r="AT292" s="257" t="s">
        <v>226</v>
      </c>
      <c r="AU292" s="257" t="s">
        <v>91</v>
      </c>
      <c r="AY292" s="16" t="s">
        <v>224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6" t="s">
        <v>89</v>
      </c>
      <c r="BK292" s="258">
        <f>ROUND(I292*H292,2)</f>
        <v>0</v>
      </c>
      <c r="BL292" s="16" t="s">
        <v>231</v>
      </c>
      <c r="BM292" s="257" t="s">
        <v>1399</v>
      </c>
    </row>
    <row r="293" s="2" customFormat="1" ht="21.75" customHeight="1">
      <c r="A293" s="38"/>
      <c r="B293" s="39"/>
      <c r="C293" s="246" t="s">
        <v>939</v>
      </c>
      <c r="D293" s="246" t="s">
        <v>226</v>
      </c>
      <c r="E293" s="247" t="s">
        <v>1400</v>
      </c>
      <c r="F293" s="248" t="s">
        <v>1401</v>
      </c>
      <c r="G293" s="249" t="s">
        <v>239</v>
      </c>
      <c r="H293" s="250">
        <v>20</v>
      </c>
      <c r="I293" s="251"/>
      <c r="J293" s="252">
        <f>ROUND(I293*H293,2)</f>
        <v>0</v>
      </c>
      <c r="K293" s="248" t="s">
        <v>230</v>
      </c>
      <c r="L293" s="44"/>
      <c r="M293" s="253" t="s">
        <v>1</v>
      </c>
      <c r="N293" s="254" t="s">
        <v>47</v>
      </c>
      <c r="O293" s="91"/>
      <c r="P293" s="255">
        <f>O293*H293</f>
        <v>0</v>
      </c>
      <c r="Q293" s="255">
        <v>0</v>
      </c>
      <c r="R293" s="255">
        <f>Q293*H293</f>
        <v>0</v>
      </c>
      <c r="S293" s="255">
        <v>0.17199999999999999</v>
      </c>
      <c r="T293" s="256">
        <f>S293*H293</f>
        <v>3.4399999999999995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231</v>
      </c>
      <c r="AT293" s="257" t="s">
        <v>226</v>
      </c>
      <c r="AU293" s="257" t="s">
        <v>91</v>
      </c>
      <c r="AY293" s="16" t="s">
        <v>224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6" t="s">
        <v>89</v>
      </c>
      <c r="BK293" s="258">
        <f>ROUND(I293*H293,2)</f>
        <v>0</v>
      </c>
      <c r="BL293" s="16" t="s">
        <v>231</v>
      </c>
      <c r="BM293" s="257" t="s">
        <v>1402</v>
      </c>
    </row>
    <row r="294" s="13" customFormat="1">
      <c r="A294" s="13"/>
      <c r="B294" s="263"/>
      <c r="C294" s="264"/>
      <c r="D294" s="259" t="s">
        <v>263</v>
      </c>
      <c r="E294" s="273" t="s">
        <v>1</v>
      </c>
      <c r="F294" s="265" t="s">
        <v>1403</v>
      </c>
      <c r="G294" s="264"/>
      <c r="H294" s="266">
        <v>20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263</v>
      </c>
      <c r="AU294" s="272" t="s">
        <v>91</v>
      </c>
      <c r="AV294" s="13" t="s">
        <v>91</v>
      </c>
      <c r="AW294" s="13" t="s">
        <v>38</v>
      </c>
      <c r="AX294" s="13" t="s">
        <v>89</v>
      </c>
      <c r="AY294" s="272" t="s">
        <v>224</v>
      </c>
    </row>
    <row r="295" s="2" customFormat="1" ht="16.5" customHeight="1">
      <c r="A295" s="38"/>
      <c r="B295" s="39"/>
      <c r="C295" s="246" t="s">
        <v>942</v>
      </c>
      <c r="D295" s="246" t="s">
        <v>226</v>
      </c>
      <c r="E295" s="247" t="s">
        <v>406</v>
      </c>
      <c r="F295" s="248" t="s">
        <v>407</v>
      </c>
      <c r="G295" s="249" t="s">
        <v>408</v>
      </c>
      <c r="H295" s="250">
        <v>6</v>
      </c>
      <c r="I295" s="251"/>
      <c r="J295" s="252">
        <f>ROUND(I295*H295,2)</f>
        <v>0</v>
      </c>
      <c r="K295" s="248" t="s">
        <v>230</v>
      </c>
      <c r="L295" s="44"/>
      <c r="M295" s="253" t="s">
        <v>1</v>
      </c>
      <c r="N295" s="254" t="s">
        <v>47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231</v>
      </c>
      <c r="AT295" s="257" t="s">
        <v>226</v>
      </c>
      <c r="AU295" s="257" t="s">
        <v>91</v>
      </c>
      <c r="AY295" s="16" t="s">
        <v>224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6" t="s">
        <v>89</v>
      </c>
      <c r="BK295" s="258">
        <f>ROUND(I295*H295,2)</f>
        <v>0</v>
      </c>
      <c r="BL295" s="16" t="s">
        <v>231</v>
      </c>
      <c r="BM295" s="257" t="s">
        <v>1404</v>
      </c>
    </row>
    <row r="296" s="2" customFormat="1" ht="21.75" customHeight="1">
      <c r="A296" s="38"/>
      <c r="B296" s="39"/>
      <c r="C296" s="246" t="s">
        <v>945</v>
      </c>
      <c r="D296" s="246" t="s">
        <v>226</v>
      </c>
      <c r="E296" s="247" t="s">
        <v>1405</v>
      </c>
      <c r="F296" s="248" t="s">
        <v>1406</v>
      </c>
      <c r="G296" s="249" t="s">
        <v>247</v>
      </c>
      <c r="H296" s="250">
        <v>0.47999999999999998</v>
      </c>
      <c r="I296" s="251"/>
      <c r="J296" s="252">
        <f>ROUND(I296*H296,2)</f>
        <v>0</v>
      </c>
      <c r="K296" s="248" t="s">
        <v>230</v>
      </c>
      <c r="L296" s="44"/>
      <c r="M296" s="253" t="s">
        <v>1</v>
      </c>
      <c r="N296" s="254" t="s">
        <v>47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0.001</v>
      </c>
      <c r="T296" s="256">
        <f>S296*H296</f>
        <v>0.00048000000000000001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231</v>
      </c>
      <c r="AT296" s="257" t="s">
        <v>226</v>
      </c>
      <c r="AU296" s="257" t="s">
        <v>91</v>
      </c>
      <c r="AY296" s="16" t="s">
        <v>224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6" t="s">
        <v>89</v>
      </c>
      <c r="BK296" s="258">
        <f>ROUND(I296*H296,2)</f>
        <v>0</v>
      </c>
      <c r="BL296" s="16" t="s">
        <v>231</v>
      </c>
      <c r="BM296" s="257" t="s">
        <v>1407</v>
      </c>
    </row>
    <row r="297" s="2" customFormat="1">
      <c r="A297" s="38"/>
      <c r="B297" s="39"/>
      <c r="C297" s="40"/>
      <c r="D297" s="259" t="s">
        <v>261</v>
      </c>
      <c r="E297" s="40"/>
      <c r="F297" s="260" t="s">
        <v>1408</v>
      </c>
      <c r="G297" s="40"/>
      <c r="H297" s="40"/>
      <c r="I297" s="154"/>
      <c r="J297" s="40"/>
      <c r="K297" s="40"/>
      <c r="L297" s="44"/>
      <c r="M297" s="261"/>
      <c r="N297" s="262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6" t="s">
        <v>261</v>
      </c>
      <c r="AU297" s="16" t="s">
        <v>91</v>
      </c>
    </row>
    <row r="298" s="13" customFormat="1">
      <c r="A298" s="13"/>
      <c r="B298" s="263"/>
      <c r="C298" s="264"/>
      <c r="D298" s="259" t="s">
        <v>263</v>
      </c>
      <c r="E298" s="273" t="s">
        <v>1</v>
      </c>
      <c r="F298" s="265" t="s">
        <v>1409</v>
      </c>
      <c r="G298" s="264"/>
      <c r="H298" s="266">
        <v>0.47999999999999998</v>
      </c>
      <c r="I298" s="267"/>
      <c r="J298" s="264"/>
      <c r="K298" s="264"/>
      <c r="L298" s="268"/>
      <c r="M298" s="269"/>
      <c r="N298" s="270"/>
      <c r="O298" s="270"/>
      <c r="P298" s="270"/>
      <c r="Q298" s="270"/>
      <c r="R298" s="270"/>
      <c r="S298" s="270"/>
      <c r="T298" s="27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2" t="s">
        <v>263</v>
      </c>
      <c r="AU298" s="272" t="s">
        <v>91</v>
      </c>
      <c r="AV298" s="13" t="s">
        <v>91</v>
      </c>
      <c r="AW298" s="13" t="s">
        <v>38</v>
      </c>
      <c r="AX298" s="13" t="s">
        <v>89</v>
      </c>
      <c r="AY298" s="272" t="s">
        <v>224</v>
      </c>
    </row>
    <row r="299" s="2" customFormat="1" ht="16.5" customHeight="1">
      <c r="A299" s="38"/>
      <c r="B299" s="39"/>
      <c r="C299" s="246" t="s">
        <v>950</v>
      </c>
      <c r="D299" s="246" t="s">
        <v>226</v>
      </c>
      <c r="E299" s="247" t="s">
        <v>415</v>
      </c>
      <c r="F299" s="248" t="s">
        <v>416</v>
      </c>
      <c r="G299" s="249" t="s">
        <v>247</v>
      </c>
      <c r="H299" s="250">
        <v>27.852</v>
      </c>
      <c r="I299" s="251"/>
      <c r="J299" s="252">
        <f>ROUND(I299*H299,2)</f>
        <v>0</v>
      </c>
      <c r="K299" s="248" t="s">
        <v>230</v>
      </c>
      <c r="L299" s="44"/>
      <c r="M299" s="253" t="s">
        <v>1</v>
      </c>
      <c r="N299" s="254" t="s">
        <v>47</v>
      </c>
      <c r="O299" s="91"/>
      <c r="P299" s="255">
        <f>O299*H299</f>
        <v>0</v>
      </c>
      <c r="Q299" s="255">
        <v>0.12</v>
      </c>
      <c r="R299" s="255">
        <f>Q299*H299</f>
        <v>3.3422399999999999</v>
      </c>
      <c r="S299" s="255">
        <v>2.4900000000000002</v>
      </c>
      <c r="T299" s="256">
        <f>S299*H299</f>
        <v>69.351480000000009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231</v>
      </c>
      <c r="AT299" s="257" t="s">
        <v>226</v>
      </c>
      <c r="AU299" s="257" t="s">
        <v>91</v>
      </c>
      <c r="AY299" s="16" t="s">
        <v>224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6" t="s">
        <v>89</v>
      </c>
      <c r="BK299" s="258">
        <f>ROUND(I299*H299,2)</f>
        <v>0</v>
      </c>
      <c r="BL299" s="16" t="s">
        <v>231</v>
      </c>
      <c r="BM299" s="257" t="s">
        <v>1410</v>
      </c>
    </row>
    <row r="300" s="13" customFormat="1">
      <c r="A300" s="13"/>
      <c r="B300" s="263"/>
      <c r="C300" s="264"/>
      <c r="D300" s="259" t="s">
        <v>263</v>
      </c>
      <c r="E300" s="273" t="s">
        <v>1</v>
      </c>
      <c r="F300" s="265" t="s">
        <v>1411</v>
      </c>
      <c r="G300" s="264"/>
      <c r="H300" s="266">
        <v>6.0839999999999996</v>
      </c>
      <c r="I300" s="267"/>
      <c r="J300" s="264"/>
      <c r="K300" s="264"/>
      <c r="L300" s="268"/>
      <c r="M300" s="269"/>
      <c r="N300" s="270"/>
      <c r="O300" s="270"/>
      <c r="P300" s="270"/>
      <c r="Q300" s="270"/>
      <c r="R300" s="270"/>
      <c r="S300" s="270"/>
      <c r="T300" s="27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2" t="s">
        <v>263</v>
      </c>
      <c r="AU300" s="272" t="s">
        <v>91</v>
      </c>
      <c r="AV300" s="13" t="s">
        <v>91</v>
      </c>
      <c r="AW300" s="13" t="s">
        <v>38</v>
      </c>
      <c r="AX300" s="13" t="s">
        <v>82</v>
      </c>
      <c r="AY300" s="272" t="s">
        <v>224</v>
      </c>
    </row>
    <row r="301" s="13" customFormat="1">
      <c r="A301" s="13"/>
      <c r="B301" s="263"/>
      <c r="C301" s="264"/>
      <c r="D301" s="259" t="s">
        <v>263</v>
      </c>
      <c r="E301" s="273" t="s">
        <v>1</v>
      </c>
      <c r="F301" s="265" t="s">
        <v>1412</v>
      </c>
      <c r="G301" s="264"/>
      <c r="H301" s="266">
        <v>19.968</v>
      </c>
      <c r="I301" s="267"/>
      <c r="J301" s="264"/>
      <c r="K301" s="264"/>
      <c r="L301" s="268"/>
      <c r="M301" s="269"/>
      <c r="N301" s="270"/>
      <c r="O301" s="270"/>
      <c r="P301" s="270"/>
      <c r="Q301" s="270"/>
      <c r="R301" s="270"/>
      <c r="S301" s="270"/>
      <c r="T301" s="27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2" t="s">
        <v>263</v>
      </c>
      <c r="AU301" s="272" t="s">
        <v>91</v>
      </c>
      <c r="AV301" s="13" t="s">
        <v>91</v>
      </c>
      <c r="AW301" s="13" t="s">
        <v>38</v>
      </c>
      <c r="AX301" s="13" t="s">
        <v>82</v>
      </c>
      <c r="AY301" s="272" t="s">
        <v>224</v>
      </c>
    </row>
    <row r="302" s="13" customFormat="1">
      <c r="A302" s="13"/>
      <c r="B302" s="263"/>
      <c r="C302" s="264"/>
      <c r="D302" s="259" t="s">
        <v>263</v>
      </c>
      <c r="E302" s="273" t="s">
        <v>1</v>
      </c>
      <c r="F302" s="265" t="s">
        <v>1413</v>
      </c>
      <c r="G302" s="264"/>
      <c r="H302" s="266">
        <v>1.8</v>
      </c>
      <c r="I302" s="267"/>
      <c r="J302" s="264"/>
      <c r="K302" s="264"/>
      <c r="L302" s="268"/>
      <c r="M302" s="269"/>
      <c r="N302" s="270"/>
      <c r="O302" s="270"/>
      <c r="P302" s="270"/>
      <c r="Q302" s="270"/>
      <c r="R302" s="270"/>
      <c r="S302" s="270"/>
      <c r="T302" s="27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2" t="s">
        <v>263</v>
      </c>
      <c r="AU302" s="272" t="s">
        <v>91</v>
      </c>
      <c r="AV302" s="13" t="s">
        <v>91</v>
      </c>
      <c r="AW302" s="13" t="s">
        <v>38</v>
      </c>
      <c r="AX302" s="13" t="s">
        <v>82</v>
      </c>
      <c r="AY302" s="272" t="s">
        <v>224</v>
      </c>
    </row>
    <row r="303" s="14" customFormat="1">
      <c r="A303" s="14"/>
      <c r="B303" s="274"/>
      <c r="C303" s="275"/>
      <c r="D303" s="259" t="s">
        <v>263</v>
      </c>
      <c r="E303" s="276" t="s">
        <v>1</v>
      </c>
      <c r="F303" s="277" t="s">
        <v>277</v>
      </c>
      <c r="G303" s="275"/>
      <c r="H303" s="278">
        <v>27.852</v>
      </c>
      <c r="I303" s="279"/>
      <c r="J303" s="275"/>
      <c r="K303" s="275"/>
      <c r="L303" s="280"/>
      <c r="M303" s="281"/>
      <c r="N303" s="282"/>
      <c r="O303" s="282"/>
      <c r="P303" s="282"/>
      <c r="Q303" s="282"/>
      <c r="R303" s="282"/>
      <c r="S303" s="282"/>
      <c r="T303" s="28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4" t="s">
        <v>263</v>
      </c>
      <c r="AU303" s="284" t="s">
        <v>91</v>
      </c>
      <c r="AV303" s="14" t="s">
        <v>231</v>
      </c>
      <c r="AW303" s="14" t="s">
        <v>38</v>
      </c>
      <c r="AX303" s="14" t="s">
        <v>89</v>
      </c>
      <c r="AY303" s="284" t="s">
        <v>224</v>
      </c>
    </row>
    <row r="304" s="2" customFormat="1" ht="21.75" customHeight="1">
      <c r="A304" s="38"/>
      <c r="B304" s="39"/>
      <c r="C304" s="246" t="s">
        <v>955</v>
      </c>
      <c r="D304" s="246" t="s">
        <v>226</v>
      </c>
      <c r="E304" s="247" t="s">
        <v>1414</v>
      </c>
      <c r="F304" s="248" t="s">
        <v>1415</v>
      </c>
      <c r="G304" s="249" t="s">
        <v>247</v>
      </c>
      <c r="H304" s="250">
        <v>5.016</v>
      </c>
      <c r="I304" s="251"/>
      <c r="J304" s="252">
        <f>ROUND(I304*H304,2)</f>
        <v>0</v>
      </c>
      <c r="K304" s="248" t="s">
        <v>230</v>
      </c>
      <c r="L304" s="44"/>
      <c r="M304" s="253" t="s">
        <v>1</v>
      </c>
      <c r="N304" s="254" t="s">
        <v>47</v>
      </c>
      <c r="O304" s="91"/>
      <c r="P304" s="255">
        <f>O304*H304</f>
        <v>0</v>
      </c>
      <c r="Q304" s="255">
        <v>0</v>
      </c>
      <c r="R304" s="255">
        <f>Q304*H304</f>
        <v>0</v>
      </c>
      <c r="S304" s="255">
        <v>2.5</v>
      </c>
      <c r="T304" s="256">
        <f>S304*H304</f>
        <v>12.539999999999999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231</v>
      </c>
      <c r="AT304" s="257" t="s">
        <v>226</v>
      </c>
      <c r="AU304" s="257" t="s">
        <v>91</v>
      </c>
      <c r="AY304" s="16" t="s">
        <v>224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6" t="s">
        <v>89</v>
      </c>
      <c r="BK304" s="258">
        <f>ROUND(I304*H304,2)</f>
        <v>0</v>
      </c>
      <c r="BL304" s="16" t="s">
        <v>231</v>
      </c>
      <c r="BM304" s="257" t="s">
        <v>1416</v>
      </c>
    </row>
    <row r="305" s="2" customFormat="1">
      <c r="A305" s="38"/>
      <c r="B305" s="39"/>
      <c r="C305" s="40"/>
      <c r="D305" s="259" t="s">
        <v>261</v>
      </c>
      <c r="E305" s="40"/>
      <c r="F305" s="260" t="s">
        <v>1417</v>
      </c>
      <c r="G305" s="40"/>
      <c r="H305" s="40"/>
      <c r="I305" s="154"/>
      <c r="J305" s="40"/>
      <c r="K305" s="40"/>
      <c r="L305" s="44"/>
      <c r="M305" s="261"/>
      <c r="N305" s="262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6" t="s">
        <v>261</v>
      </c>
      <c r="AU305" s="16" t="s">
        <v>91</v>
      </c>
    </row>
    <row r="306" s="13" customFormat="1">
      <c r="A306" s="13"/>
      <c r="B306" s="263"/>
      <c r="C306" s="264"/>
      <c r="D306" s="259" t="s">
        <v>263</v>
      </c>
      <c r="E306" s="273" t="s">
        <v>1</v>
      </c>
      <c r="F306" s="265" t="s">
        <v>1418</v>
      </c>
      <c r="G306" s="264"/>
      <c r="H306" s="266">
        <v>5.016</v>
      </c>
      <c r="I306" s="267"/>
      <c r="J306" s="264"/>
      <c r="K306" s="264"/>
      <c r="L306" s="268"/>
      <c r="M306" s="269"/>
      <c r="N306" s="270"/>
      <c r="O306" s="270"/>
      <c r="P306" s="270"/>
      <c r="Q306" s="270"/>
      <c r="R306" s="270"/>
      <c r="S306" s="270"/>
      <c r="T306" s="27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2" t="s">
        <v>263</v>
      </c>
      <c r="AU306" s="272" t="s">
        <v>91</v>
      </c>
      <c r="AV306" s="13" t="s">
        <v>91</v>
      </c>
      <c r="AW306" s="13" t="s">
        <v>38</v>
      </c>
      <c r="AX306" s="13" t="s">
        <v>89</v>
      </c>
      <c r="AY306" s="272" t="s">
        <v>224</v>
      </c>
    </row>
    <row r="307" s="12" customFormat="1" ht="22.8" customHeight="1">
      <c r="A307" s="12"/>
      <c r="B307" s="230"/>
      <c r="C307" s="231"/>
      <c r="D307" s="232" t="s">
        <v>81</v>
      </c>
      <c r="E307" s="244" t="s">
        <v>1083</v>
      </c>
      <c r="F307" s="244" t="s">
        <v>1419</v>
      </c>
      <c r="G307" s="231"/>
      <c r="H307" s="231"/>
      <c r="I307" s="234"/>
      <c r="J307" s="245">
        <f>BK307</f>
        <v>0</v>
      </c>
      <c r="K307" s="231"/>
      <c r="L307" s="236"/>
      <c r="M307" s="237"/>
      <c r="N307" s="238"/>
      <c r="O307" s="238"/>
      <c r="P307" s="239">
        <f>SUM(P308:P315)</f>
        <v>0</v>
      </c>
      <c r="Q307" s="238"/>
      <c r="R307" s="239">
        <f>SUM(R308:R315)</f>
        <v>0</v>
      </c>
      <c r="S307" s="238"/>
      <c r="T307" s="240">
        <f>SUM(T308:T315)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41" t="s">
        <v>89</v>
      </c>
      <c r="AT307" s="242" t="s">
        <v>81</v>
      </c>
      <c r="AU307" s="242" t="s">
        <v>89</v>
      </c>
      <c r="AY307" s="241" t="s">
        <v>224</v>
      </c>
      <c r="BK307" s="243">
        <f>SUM(BK308:BK315)</f>
        <v>0</v>
      </c>
    </row>
    <row r="308" s="2" customFormat="1" ht="21.75" customHeight="1">
      <c r="A308" s="38"/>
      <c r="B308" s="39"/>
      <c r="C308" s="246" t="s">
        <v>959</v>
      </c>
      <c r="D308" s="246" t="s">
        <v>226</v>
      </c>
      <c r="E308" s="247" t="s">
        <v>434</v>
      </c>
      <c r="F308" s="248" t="s">
        <v>435</v>
      </c>
      <c r="G308" s="249" t="s">
        <v>268</v>
      </c>
      <c r="H308" s="250">
        <v>81.891000000000005</v>
      </c>
      <c r="I308" s="251"/>
      <c r="J308" s="252">
        <f>ROUND(I308*H308,2)</f>
        <v>0</v>
      </c>
      <c r="K308" s="248" t="s">
        <v>230</v>
      </c>
      <c r="L308" s="44"/>
      <c r="M308" s="253" t="s">
        <v>1</v>
      </c>
      <c r="N308" s="254" t="s">
        <v>47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231</v>
      </c>
      <c r="AT308" s="257" t="s">
        <v>226</v>
      </c>
      <c r="AU308" s="257" t="s">
        <v>91</v>
      </c>
      <c r="AY308" s="16" t="s">
        <v>224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6" t="s">
        <v>89</v>
      </c>
      <c r="BK308" s="258">
        <f>ROUND(I308*H308,2)</f>
        <v>0</v>
      </c>
      <c r="BL308" s="16" t="s">
        <v>231</v>
      </c>
      <c r="BM308" s="257" t="s">
        <v>1420</v>
      </c>
    </row>
    <row r="309" s="13" customFormat="1">
      <c r="A309" s="13"/>
      <c r="B309" s="263"/>
      <c r="C309" s="264"/>
      <c r="D309" s="259" t="s">
        <v>263</v>
      </c>
      <c r="E309" s="273" t="s">
        <v>1</v>
      </c>
      <c r="F309" s="265" t="s">
        <v>1421</v>
      </c>
      <c r="G309" s="264"/>
      <c r="H309" s="266">
        <v>81.891000000000005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2" t="s">
        <v>263</v>
      </c>
      <c r="AU309" s="272" t="s">
        <v>91</v>
      </c>
      <c r="AV309" s="13" t="s">
        <v>91</v>
      </c>
      <c r="AW309" s="13" t="s">
        <v>38</v>
      </c>
      <c r="AX309" s="13" t="s">
        <v>89</v>
      </c>
      <c r="AY309" s="272" t="s">
        <v>224</v>
      </c>
    </row>
    <row r="310" s="2" customFormat="1" ht="21.75" customHeight="1">
      <c r="A310" s="38"/>
      <c r="B310" s="39"/>
      <c r="C310" s="246" t="s">
        <v>964</v>
      </c>
      <c r="D310" s="246" t="s">
        <v>226</v>
      </c>
      <c r="E310" s="247" t="s">
        <v>1422</v>
      </c>
      <c r="F310" s="248" t="s">
        <v>1423</v>
      </c>
      <c r="G310" s="249" t="s">
        <v>268</v>
      </c>
      <c r="H310" s="250">
        <v>81.891000000000005</v>
      </c>
      <c r="I310" s="251"/>
      <c r="J310" s="252">
        <f>ROUND(I310*H310,2)</f>
        <v>0</v>
      </c>
      <c r="K310" s="248" t="s">
        <v>230</v>
      </c>
      <c r="L310" s="44"/>
      <c r="M310" s="253" t="s">
        <v>1</v>
      </c>
      <c r="N310" s="254" t="s">
        <v>47</v>
      </c>
      <c r="O310" s="91"/>
      <c r="P310" s="255">
        <f>O310*H310</f>
        <v>0</v>
      </c>
      <c r="Q310" s="255">
        <v>0</v>
      </c>
      <c r="R310" s="255">
        <f>Q310*H310</f>
        <v>0</v>
      </c>
      <c r="S310" s="255">
        <v>0</v>
      </c>
      <c r="T310" s="25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57" t="s">
        <v>231</v>
      </c>
      <c r="AT310" s="257" t="s">
        <v>226</v>
      </c>
      <c r="AU310" s="257" t="s">
        <v>91</v>
      </c>
      <c r="AY310" s="16" t="s">
        <v>224</v>
      </c>
      <c r="BE310" s="258">
        <f>IF(N310="základní",J310,0)</f>
        <v>0</v>
      </c>
      <c r="BF310" s="258">
        <f>IF(N310="snížená",J310,0)</f>
        <v>0</v>
      </c>
      <c r="BG310" s="258">
        <f>IF(N310="zákl. přenesená",J310,0)</f>
        <v>0</v>
      </c>
      <c r="BH310" s="258">
        <f>IF(N310="sníž. přenesená",J310,0)</f>
        <v>0</v>
      </c>
      <c r="BI310" s="258">
        <f>IF(N310="nulová",J310,0)</f>
        <v>0</v>
      </c>
      <c r="BJ310" s="16" t="s">
        <v>89</v>
      </c>
      <c r="BK310" s="258">
        <f>ROUND(I310*H310,2)</f>
        <v>0</v>
      </c>
      <c r="BL310" s="16" t="s">
        <v>231</v>
      </c>
      <c r="BM310" s="257" t="s">
        <v>1424</v>
      </c>
    </row>
    <row r="311" s="2" customFormat="1">
      <c r="A311" s="38"/>
      <c r="B311" s="39"/>
      <c r="C311" s="40"/>
      <c r="D311" s="259" t="s">
        <v>261</v>
      </c>
      <c r="E311" s="40"/>
      <c r="F311" s="260" t="s">
        <v>1286</v>
      </c>
      <c r="G311" s="40"/>
      <c r="H311" s="40"/>
      <c r="I311" s="154"/>
      <c r="J311" s="40"/>
      <c r="K311" s="40"/>
      <c r="L311" s="44"/>
      <c r="M311" s="261"/>
      <c r="N311" s="262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6" t="s">
        <v>261</v>
      </c>
      <c r="AU311" s="16" t="s">
        <v>91</v>
      </c>
    </row>
    <row r="312" s="2" customFormat="1" ht="21.75" customHeight="1">
      <c r="A312" s="38"/>
      <c r="B312" s="39"/>
      <c r="C312" s="246" t="s">
        <v>968</v>
      </c>
      <c r="D312" s="246" t="s">
        <v>226</v>
      </c>
      <c r="E312" s="247" t="s">
        <v>1425</v>
      </c>
      <c r="F312" s="248" t="s">
        <v>1426</v>
      </c>
      <c r="G312" s="249" t="s">
        <v>268</v>
      </c>
      <c r="H312" s="250">
        <v>1064.5830000000001</v>
      </c>
      <c r="I312" s="251"/>
      <c r="J312" s="252">
        <f>ROUND(I312*H312,2)</f>
        <v>0</v>
      </c>
      <c r="K312" s="248" t="s">
        <v>230</v>
      </c>
      <c r="L312" s="44"/>
      <c r="M312" s="253" t="s">
        <v>1</v>
      </c>
      <c r="N312" s="254" t="s">
        <v>47</v>
      </c>
      <c r="O312" s="91"/>
      <c r="P312" s="255">
        <f>O312*H312</f>
        <v>0</v>
      </c>
      <c r="Q312" s="255">
        <v>0</v>
      </c>
      <c r="R312" s="255">
        <f>Q312*H312</f>
        <v>0</v>
      </c>
      <c r="S312" s="255">
        <v>0</v>
      </c>
      <c r="T312" s="25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231</v>
      </c>
      <c r="AT312" s="257" t="s">
        <v>226</v>
      </c>
      <c r="AU312" s="257" t="s">
        <v>91</v>
      </c>
      <c r="AY312" s="16" t="s">
        <v>224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6" t="s">
        <v>89</v>
      </c>
      <c r="BK312" s="258">
        <f>ROUND(I312*H312,2)</f>
        <v>0</v>
      </c>
      <c r="BL312" s="16" t="s">
        <v>231</v>
      </c>
      <c r="BM312" s="257" t="s">
        <v>1427</v>
      </c>
    </row>
    <row r="313" s="2" customFormat="1">
      <c r="A313" s="38"/>
      <c r="B313" s="39"/>
      <c r="C313" s="40"/>
      <c r="D313" s="259" t="s">
        <v>261</v>
      </c>
      <c r="E313" s="40"/>
      <c r="F313" s="260" t="s">
        <v>1286</v>
      </c>
      <c r="G313" s="40"/>
      <c r="H313" s="40"/>
      <c r="I313" s="154"/>
      <c r="J313" s="40"/>
      <c r="K313" s="40"/>
      <c r="L313" s="44"/>
      <c r="M313" s="261"/>
      <c r="N313" s="262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6" t="s">
        <v>261</v>
      </c>
      <c r="AU313" s="16" t="s">
        <v>91</v>
      </c>
    </row>
    <row r="314" s="13" customFormat="1">
      <c r="A314" s="13"/>
      <c r="B314" s="263"/>
      <c r="C314" s="264"/>
      <c r="D314" s="259" t="s">
        <v>263</v>
      </c>
      <c r="E314" s="273" t="s">
        <v>1</v>
      </c>
      <c r="F314" s="265" t="s">
        <v>1428</v>
      </c>
      <c r="G314" s="264"/>
      <c r="H314" s="266">
        <v>1064.5830000000001</v>
      </c>
      <c r="I314" s="267"/>
      <c r="J314" s="264"/>
      <c r="K314" s="264"/>
      <c r="L314" s="268"/>
      <c r="M314" s="269"/>
      <c r="N314" s="270"/>
      <c r="O314" s="270"/>
      <c r="P314" s="270"/>
      <c r="Q314" s="270"/>
      <c r="R314" s="270"/>
      <c r="S314" s="270"/>
      <c r="T314" s="27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2" t="s">
        <v>263</v>
      </c>
      <c r="AU314" s="272" t="s">
        <v>91</v>
      </c>
      <c r="AV314" s="13" t="s">
        <v>91</v>
      </c>
      <c r="AW314" s="13" t="s">
        <v>38</v>
      </c>
      <c r="AX314" s="13" t="s">
        <v>89</v>
      </c>
      <c r="AY314" s="272" t="s">
        <v>224</v>
      </c>
    </row>
    <row r="315" s="2" customFormat="1" ht="21.75" customHeight="1">
      <c r="A315" s="38"/>
      <c r="B315" s="39"/>
      <c r="C315" s="246" t="s">
        <v>972</v>
      </c>
      <c r="D315" s="246" t="s">
        <v>226</v>
      </c>
      <c r="E315" s="247" t="s">
        <v>457</v>
      </c>
      <c r="F315" s="248" t="s">
        <v>267</v>
      </c>
      <c r="G315" s="249" t="s">
        <v>268</v>
      </c>
      <c r="H315" s="250">
        <v>81.891000000000005</v>
      </c>
      <c r="I315" s="251"/>
      <c r="J315" s="252">
        <f>ROUND(I315*H315,2)</f>
        <v>0</v>
      </c>
      <c r="K315" s="248" t="s">
        <v>230</v>
      </c>
      <c r="L315" s="44"/>
      <c r="M315" s="253" t="s">
        <v>1</v>
      </c>
      <c r="N315" s="254" t="s">
        <v>47</v>
      </c>
      <c r="O315" s="91"/>
      <c r="P315" s="255">
        <f>O315*H315</f>
        <v>0</v>
      </c>
      <c r="Q315" s="255">
        <v>0</v>
      </c>
      <c r="R315" s="255">
        <f>Q315*H315</f>
        <v>0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231</v>
      </c>
      <c r="AT315" s="257" t="s">
        <v>226</v>
      </c>
      <c r="AU315" s="257" t="s">
        <v>91</v>
      </c>
      <c r="AY315" s="16" t="s">
        <v>224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89</v>
      </c>
      <c r="BK315" s="258">
        <f>ROUND(I315*H315,2)</f>
        <v>0</v>
      </c>
      <c r="BL315" s="16" t="s">
        <v>231</v>
      </c>
      <c r="BM315" s="257" t="s">
        <v>1429</v>
      </c>
    </row>
    <row r="316" s="12" customFormat="1" ht="22.8" customHeight="1">
      <c r="A316" s="12"/>
      <c r="B316" s="230"/>
      <c r="C316" s="231"/>
      <c r="D316" s="232" t="s">
        <v>81</v>
      </c>
      <c r="E316" s="244" t="s">
        <v>464</v>
      </c>
      <c r="F316" s="244" t="s">
        <v>465</v>
      </c>
      <c r="G316" s="231"/>
      <c r="H316" s="231"/>
      <c r="I316" s="234"/>
      <c r="J316" s="245">
        <f>BK316</f>
        <v>0</v>
      </c>
      <c r="K316" s="231"/>
      <c r="L316" s="236"/>
      <c r="M316" s="237"/>
      <c r="N316" s="238"/>
      <c r="O316" s="238"/>
      <c r="P316" s="239">
        <f>P317</f>
        <v>0</v>
      </c>
      <c r="Q316" s="238"/>
      <c r="R316" s="239">
        <f>R317</f>
        <v>0</v>
      </c>
      <c r="S316" s="238"/>
      <c r="T316" s="240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41" t="s">
        <v>89</v>
      </c>
      <c r="AT316" s="242" t="s">
        <v>81</v>
      </c>
      <c r="AU316" s="242" t="s">
        <v>89</v>
      </c>
      <c r="AY316" s="241" t="s">
        <v>224</v>
      </c>
      <c r="BK316" s="243">
        <f>BK317</f>
        <v>0</v>
      </c>
    </row>
    <row r="317" s="2" customFormat="1" ht="21.75" customHeight="1">
      <c r="A317" s="38"/>
      <c r="B317" s="39"/>
      <c r="C317" s="246" t="s">
        <v>976</v>
      </c>
      <c r="D317" s="246" t="s">
        <v>226</v>
      </c>
      <c r="E317" s="247" t="s">
        <v>467</v>
      </c>
      <c r="F317" s="248" t="s">
        <v>468</v>
      </c>
      <c r="G317" s="249" t="s">
        <v>268</v>
      </c>
      <c r="H317" s="250">
        <v>226.542</v>
      </c>
      <c r="I317" s="251"/>
      <c r="J317" s="252">
        <f>ROUND(I317*H317,2)</f>
        <v>0</v>
      </c>
      <c r="K317" s="248" t="s">
        <v>230</v>
      </c>
      <c r="L317" s="44"/>
      <c r="M317" s="253" t="s">
        <v>1</v>
      </c>
      <c r="N317" s="254" t="s">
        <v>47</v>
      </c>
      <c r="O317" s="91"/>
      <c r="P317" s="255">
        <f>O317*H317</f>
        <v>0</v>
      </c>
      <c r="Q317" s="255">
        <v>0</v>
      </c>
      <c r="R317" s="255">
        <f>Q317*H317</f>
        <v>0</v>
      </c>
      <c r="S317" s="255">
        <v>0</v>
      </c>
      <c r="T317" s="25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7" t="s">
        <v>231</v>
      </c>
      <c r="AT317" s="257" t="s">
        <v>226</v>
      </c>
      <c r="AU317" s="257" t="s">
        <v>91</v>
      </c>
      <c r="AY317" s="16" t="s">
        <v>224</v>
      </c>
      <c r="BE317" s="258">
        <f>IF(N317="základní",J317,0)</f>
        <v>0</v>
      </c>
      <c r="BF317" s="258">
        <f>IF(N317="snížená",J317,0)</f>
        <v>0</v>
      </c>
      <c r="BG317" s="258">
        <f>IF(N317="zákl. přenesená",J317,0)</f>
        <v>0</v>
      </c>
      <c r="BH317" s="258">
        <f>IF(N317="sníž. přenesená",J317,0)</f>
        <v>0</v>
      </c>
      <c r="BI317" s="258">
        <f>IF(N317="nulová",J317,0)</f>
        <v>0</v>
      </c>
      <c r="BJ317" s="16" t="s">
        <v>89</v>
      </c>
      <c r="BK317" s="258">
        <f>ROUND(I317*H317,2)</f>
        <v>0</v>
      </c>
      <c r="BL317" s="16" t="s">
        <v>231</v>
      </c>
      <c r="BM317" s="257" t="s">
        <v>1430</v>
      </c>
    </row>
    <row r="318" s="12" customFormat="1" ht="25.92" customHeight="1">
      <c r="A318" s="12"/>
      <c r="B318" s="230"/>
      <c r="C318" s="231"/>
      <c r="D318" s="232" t="s">
        <v>81</v>
      </c>
      <c r="E318" s="233" t="s">
        <v>474</v>
      </c>
      <c r="F318" s="233" t="s">
        <v>475</v>
      </c>
      <c r="G318" s="231"/>
      <c r="H318" s="231"/>
      <c r="I318" s="234"/>
      <c r="J318" s="235">
        <f>BK318</f>
        <v>0</v>
      </c>
      <c r="K318" s="231"/>
      <c r="L318" s="236"/>
      <c r="M318" s="237"/>
      <c r="N318" s="238"/>
      <c r="O318" s="238"/>
      <c r="P318" s="239">
        <f>P319</f>
        <v>0</v>
      </c>
      <c r="Q318" s="238"/>
      <c r="R318" s="239">
        <f>R319</f>
        <v>0.14400000000000002</v>
      </c>
      <c r="S318" s="238"/>
      <c r="T318" s="240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41" t="s">
        <v>91</v>
      </c>
      <c r="AT318" s="242" t="s">
        <v>81</v>
      </c>
      <c r="AU318" s="242" t="s">
        <v>82</v>
      </c>
      <c r="AY318" s="241" t="s">
        <v>224</v>
      </c>
      <c r="BK318" s="243">
        <f>BK319</f>
        <v>0</v>
      </c>
    </row>
    <row r="319" s="12" customFormat="1" ht="22.8" customHeight="1">
      <c r="A319" s="12"/>
      <c r="B319" s="230"/>
      <c r="C319" s="231"/>
      <c r="D319" s="232" t="s">
        <v>81</v>
      </c>
      <c r="E319" s="244" t="s">
        <v>476</v>
      </c>
      <c r="F319" s="244" t="s">
        <v>477</v>
      </c>
      <c r="G319" s="231"/>
      <c r="H319" s="231"/>
      <c r="I319" s="234"/>
      <c r="J319" s="245">
        <f>BK319</f>
        <v>0</v>
      </c>
      <c r="K319" s="231"/>
      <c r="L319" s="236"/>
      <c r="M319" s="237"/>
      <c r="N319" s="238"/>
      <c r="O319" s="238"/>
      <c r="P319" s="239">
        <f>SUM(P320:P332)</f>
        <v>0</v>
      </c>
      <c r="Q319" s="238"/>
      <c r="R319" s="239">
        <f>SUM(R320:R332)</f>
        <v>0.14400000000000002</v>
      </c>
      <c r="S319" s="238"/>
      <c r="T319" s="240">
        <f>SUM(T320:T332)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41" t="s">
        <v>91</v>
      </c>
      <c r="AT319" s="242" t="s">
        <v>81</v>
      </c>
      <c r="AU319" s="242" t="s">
        <v>89</v>
      </c>
      <c r="AY319" s="241" t="s">
        <v>224</v>
      </c>
      <c r="BK319" s="243">
        <f>SUM(BK320:BK332)</f>
        <v>0</v>
      </c>
    </row>
    <row r="320" s="2" customFormat="1" ht="21.75" customHeight="1">
      <c r="A320" s="38"/>
      <c r="B320" s="39"/>
      <c r="C320" s="246" t="s">
        <v>981</v>
      </c>
      <c r="D320" s="246" t="s">
        <v>226</v>
      </c>
      <c r="E320" s="247" t="s">
        <v>479</v>
      </c>
      <c r="F320" s="248" t="s">
        <v>480</v>
      </c>
      <c r="G320" s="249" t="s">
        <v>229</v>
      </c>
      <c r="H320" s="250">
        <v>102.044</v>
      </c>
      <c r="I320" s="251"/>
      <c r="J320" s="252">
        <f>ROUND(I320*H320,2)</f>
        <v>0</v>
      </c>
      <c r="K320" s="248" t="s">
        <v>230</v>
      </c>
      <c r="L320" s="44"/>
      <c r="M320" s="253" t="s">
        <v>1</v>
      </c>
      <c r="N320" s="254" t="s">
        <v>47</v>
      </c>
      <c r="O320" s="91"/>
      <c r="P320" s="255">
        <f>O320*H320</f>
        <v>0</v>
      </c>
      <c r="Q320" s="255">
        <v>0</v>
      </c>
      <c r="R320" s="255">
        <f>Q320*H320</f>
        <v>0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303</v>
      </c>
      <c r="AT320" s="257" t="s">
        <v>226</v>
      </c>
      <c r="AU320" s="257" t="s">
        <v>91</v>
      </c>
      <c r="AY320" s="16" t="s">
        <v>224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6" t="s">
        <v>89</v>
      </c>
      <c r="BK320" s="258">
        <f>ROUND(I320*H320,2)</f>
        <v>0</v>
      </c>
      <c r="BL320" s="16" t="s">
        <v>303</v>
      </c>
      <c r="BM320" s="257" t="s">
        <v>1431</v>
      </c>
    </row>
    <row r="321" s="2" customFormat="1">
      <c r="A321" s="38"/>
      <c r="B321" s="39"/>
      <c r="C321" s="40"/>
      <c r="D321" s="259" t="s">
        <v>261</v>
      </c>
      <c r="E321" s="40"/>
      <c r="F321" s="260" t="s">
        <v>1432</v>
      </c>
      <c r="G321" s="40"/>
      <c r="H321" s="40"/>
      <c r="I321" s="154"/>
      <c r="J321" s="40"/>
      <c r="K321" s="40"/>
      <c r="L321" s="44"/>
      <c r="M321" s="261"/>
      <c r="N321" s="262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6" t="s">
        <v>261</v>
      </c>
      <c r="AU321" s="16" t="s">
        <v>91</v>
      </c>
    </row>
    <row r="322" s="13" customFormat="1">
      <c r="A322" s="13"/>
      <c r="B322" s="263"/>
      <c r="C322" s="264"/>
      <c r="D322" s="259" t="s">
        <v>263</v>
      </c>
      <c r="E322" s="273" t="s">
        <v>1</v>
      </c>
      <c r="F322" s="265" t="s">
        <v>1433</v>
      </c>
      <c r="G322" s="264"/>
      <c r="H322" s="266">
        <v>29.109999999999999</v>
      </c>
      <c r="I322" s="267"/>
      <c r="J322" s="264"/>
      <c r="K322" s="264"/>
      <c r="L322" s="268"/>
      <c r="M322" s="269"/>
      <c r="N322" s="270"/>
      <c r="O322" s="270"/>
      <c r="P322" s="270"/>
      <c r="Q322" s="270"/>
      <c r="R322" s="270"/>
      <c r="S322" s="270"/>
      <c r="T322" s="27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2" t="s">
        <v>263</v>
      </c>
      <c r="AU322" s="272" t="s">
        <v>91</v>
      </c>
      <c r="AV322" s="13" t="s">
        <v>91</v>
      </c>
      <c r="AW322" s="13" t="s">
        <v>38</v>
      </c>
      <c r="AX322" s="13" t="s">
        <v>82</v>
      </c>
      <c r="AY322" s="272" t="s">
        <v>224</v>
      </c>
    </row>
    <row r="323" s="13" customFormat="1">
      <c r="A323" s="13"/>
      <c r="B323" s="263"/>
      <c r="C323" s="264"/>
      <c r="D323" s="259" t="s">
        <v>263</v>
      </c>
      <c r="E323" s="273" t="s">
        <v>1</v>
      </c>
      <c r="F323" s="265" t="s">
        <v>1434</v>
      </c>
      <c r="G323" s="264"/>
      <c r="H323" s="266">
        <v>68.075000000000003</v>
      </c>
      <c r="I323" s="267"/>
      <c r="J323" s="264"/>
      <c r="K323" s="264"/>
      <c r="L323" s="268"/>
      <c r="M323" s="269"/>
      <c r="N323" s="270"/>
      <c r="O323" s="270"/>
      <c r="P323" s="270"/>
      <c r="Q323" s="270"/>
      <c r="R323" s="270"/>
      <c r="S323" s="270"/>
      <c r="T323" s="27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2" t="s">
        <v>263</v>
      </c>
      <c r="AU323" s="272" t="s">
        <v>91</v>
      </c>
      <c r="AV323" s="13" t="s">
        <v>91</v>
      </c>
      <c r="AW323" s="13" t="s">
        <v>38</v>
      </c>
      <c r="AX323" s="13" t="s">
        <v>82</v>
      </c>
      <c r="AY323" s="272" t="s">
        <v>224</v>
      </c>
    </row>
    <row r="324" s="14" customFormat="1">
      <c r="A324" s="14"/>
      <c r="B324" s="274"/>
      <c r="C324" s="275"/>
      <c r="D324" s="259" t="s">
        <v>263</v>
      </c>
      <c r="E324" s="276" t="s">
        <v>1</v>
      </c>
      <c r="F324" s="277" t="s">
        <v>277</v>
      </c>
      <c r="G324" s="275"/>
      <c r="H324" s="278">
        <v>97.185000000000002</v>
      </c>
      <c r="I324" s="279"/>
      <c r="J324" s="275"/>
      <c r="K324" s="275"/>
      <c r="L324" s="280"/>
      <c r="M324" s="281"/>
      <c r="N324" s="282"/>
      <c r="O324" s="282"/>
      <c r="P324" s="282"/>
      <c r="Q324" s="282"/>
      <c r="R324" s="282"/>
      <c r="S324" s="282"/>
      <c r="T324" s="28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4" t="s">
        <v>263</v>
      </c>
      <c r="AU324" s="284" t="s">
        <v>91</v>
      </c>
      <c r="AV324" s="14" t="s">
        <v>231</v>
      </c>
      <c r="AW324" s="14" t="s">
        <v>38</v>
      </c>
      <c r="AX324" s="14" t="s">
        <v>82</v>
      </c>
      <c r="AY324" s="284" t="s">
        <v>224</v>
      </c>
    </row>
    <row r="325" s="13" customFormat="1">
      <c r="A325" s="13"/>
      <c r="B325" s="263"/>
      <c r="C325" s="264"/>
      <c r="D325" s="259" t="s">
        <v>263</v>
      </c>
      <c r="E325" s="273" t="s">
        <v>1</v>
      </c>
      <c r="F325" s="265" t="s">
        <v>1435</v>
      </c>
      <c r="G325" s="264"/>
      <c r="H325" s="266">
        <v>102.044</v>
      </c>
      <c r="I325" s="267"/>
      <c r="J325" s="264"/>
      <c r="K325" s="264"/>
      <c r="L325" s="268"/>
      <c r="M325" s="269"/>
      <c r="N325" s="270"/>
      <c r="O325" s="270"/>
      <c r="P325" s="270"/>
      <c r="Q325" s="270"/>
      <c r="R325" s="270"/>
      <c r="S325" s="270"/>
      <c r="T325" s="27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2" t="s">
        <v>263</v>
      </c>
      <c r="AU325" s="272" t="s">
        <v>91</v>
      </c>
      <c r="AV325" s="13" t="s">
        <v>91</v>
      </c>
      <c r="AW325" s="13" t="s">
        <v>38</v>
      </c>
      <c r="AX325" s="13" t="s">
        <v>89</v>
      </c>
      <c r="AY325" s="272" t="s">
        <v>224</v>
      </c>
    </row>
    <row r="326" s="2" customFormat="1" ht="16.5" customHeight="1">
      <c r="A326" s="38"/>
      <c r="B326" s="39"/>
      <c r="C326" s="285" t="s">
        <v>985</v>
      </c>
      <c r="D326" s="285" t="s">
        <v>283</v>
      </c>
      <c r="E326" s="286" t="s">
        <v>1436</v>
      </c>
      <c r="F326" s="287" t="s">
        <v>1437</v>
      </c>
      <c r="G326" s="288" t="s">
        <v>268</v>
      </c>
      <c r="H326" s="289">
        <v>0.0080000000000000002</v>
      </c>
      <c r="I326" s="290"/>
      <c r="J326" s="291">
        <f>ROUND(I326*H326,2)</f>
        <v>0</v>
      </c>
      <c r="K326" s="287" t="s">
        <v>230</v>
      </c>
      <c r="L326" s="292"/>
      <c r="M326" s="293" t="s">
        <v>1</v>
      </c>
      <c r="N326" s="294" t="s">
        <v>47</v>
      </c>
      <c r="O326" s="91"/>
      <c r="P326" s="255">
        <f>O326*H326</f>
        <v>0</v>
      </c>
      <c r="Q326" s="255">
        <v>1</v>
      </c>
      <c r="R326" s="255">
        <f>Q326*H326</f>
        <v>0.0080000000000000002</v>
      </c>
      <c r="S326" s="255">
        <v>0</v>
      </c>
      <c r="T326" s="25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57" t="s">
        <v>386</v>
      </c>
      <c r="AT326" s="257" t="s">
        <v>283</v>
      </c>
      <c r="AU326" s="257" t="s">
        <v>91</v>
      </c>
      <c r="AY326" s="16" t="s">
        <v>224</v>
      </c>
      <c r="BE326" s="258">
        <f>IF(N326="základní",J326,0)</f>
        <v>0</v>
      </c>
      <c r="BF326" s="258">
        <f>IF(N326="snížená",J326,0)</f>
        <v>0</v>
      </c>
      <c r="BG326" s="258">
        <f>IF(N326="zákl. přenesená",J326,0)</f>
        <v>0</v>
      </c>
      <c r="BH326" s="258">
        <f>IF(N326="sníž. přenesená",J326,0)</f>
        <v>0</v>
      </c>
      <c r="BI326" s="258">
        <f>IF(N326="nulová",J326,0)</f>
        <v>0</v>
      </c>
      <c r="BJ326" s="16" t="s">
        <v>89</v>
      </c>
      <c r="BK326" s="258">
        <f>ROUND(I326*H326,2)</f>
        <v>0</v>
      </c>
      <c r="BL326" s="16" t="s">
        <v>303</v>
      </c>
      <c r="BM326" s="257" t="s">
        <v>1438</v>
      </c>
    </row>
    <row r="327" s="2" customFormat="1" ht="21.75" customHeight="1">
      <c r="A327" s="38"/>
      <c r="B327" s="39"/>
      <c r="C327" s="246" t="s">
        <v>992</v>
      </c>
      <c r="D327" s="246" t="s">
        <v>226</v>
      </c>
      <c r="E327" s="247" t="s">
        <v>1025</v>
      </c>
      <c r="F327" s="248" t="s">
        <v>1026</v>
      </c>
      <c r="G327" s="249" t="s">
        <v>229</v>
      </c>
      <c r="H327" s="250">
        <v>199.22900000000001</v>
      </c>
      <c r="I327" s="251"/>
      <c r="J327" s="252">
        <f>ROUND(I327*H327,2)</f>
        <v>0</v>
      </c>
      <c r="K327" s="248" t="s">
        <v>230</v>
      </c>
      <c r="L327" s="44"/>
      <c r="M327" s="253" t="s">
        <v>1</v>
      </c>
      <c r="N327" s="254" t="s">
        <v>47</v>
      </c>
      <c r="O327" s="91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7" t="s">
        <v>303</v>
      </c>
      <c r="AT327" s="257" t="s">
        <v>226</v>
      </c>
      <c r="AU327" s="257" t="s">
        <v>91</v>
      </c>
      <c r="AY327" s="16" t="s">
        <v>224</v>
      </c>
      <c r="BE327" s="258">
        <f>IF(N327="základní",J327,0)</f>
        <v>0</v>
      </c>
      <c r="BF327" s="258">
        <f>IF(N327="snížená",J327,0)</f>
        <v>0</v>
      </c>
      <c r="BG327" s="258">
        <f>IF(N327="zákl. přenesená",J327,0)</f>
        <v>0</v>
      </c>
      <c r="BH327" s="258">
        <f>IF(N327="sníž. přenesená",J327,0)</f>
        <v>0</v>
      </c>
      <c r="BI327" s="258">
        <f>IF(N327="nulová",J327,0)</f>
        <v>0</v>
      </c>
      <c r="BJ327" s="16" t="s">
        <v>89</v>
      </c>
      <c r="BK327" s="258">
        <f>ROUND(I327*H327,2)</f>
        <v>0</v>
      </c>
      <c r="BL327" s="16" t="s">
        <v>303</v>
      </c>
      <c r="BM327" s="257" t="s">
        <v>1439</v>
      </c>
    </row>
    <row r="328" s="2" customFormat="1">
      <c r="A328" s="38"/>
      <c r="B328" s="39"/>
      <c r="C328" s="40"/>
      <c r="D328" s="259" t="s">
        <v>261</v>
      </c>
      <c r="E328" s="40"/>
      <c r="F328" s="260" t="s">
        <v>1440</v>
      </c>
      <c r="G328" s="40"/>
      <c r="H328" s="40"/>
      <c r="I328" s="154"/>
      <c r="J328" s="40"/>
      <c r="K328" s="40"/>
      <c r="L328" s="44"/>
      <c r="M328" s="261"/>
      <c r="N328" s="262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6" t="s">
        <v>261</v>
      </c>
      <c r="AU328" s="16" t="s">
        <v>91</v>
      </c>
    </row>
    <row r="329" s="13" customFormat="1">
      <c r="A329" s="13"/>
      <c r="B329" s="263"/>
      <c r="C329" s="264"/>
      <c r="D329" s="259" t="s">
        <v>263</v>
      </c>
      <c r="E329" s="273" t="s">
        <v>1</v>
      </c>
      <c r="F329" s="265" t="s">
        <v>1441</v>
      </c>
      <c r="G329" s="264"/>
      <c r="H329" s="266">
        <v>199.22900000000001</v>
      </c>
      <c r="I329" s="267"/>
      <c r="J329" s="264"/>
      <c r="K329" s="264"/>
      <c r="L329" s="268"/>
      <c r="M329" s="269"/>
      <c r="N329" s="270"/>
      <c r="O329" s="270"/>
      <c r="P329" s="270"/>
      <c r="Q329" s="270"/>
      <c r="R329" s="270"/>
      <c r="S329" s="270"/>
      <c r="T329" s="27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2" t="s">
        <v>263</v>
      </c>
      <c r="AU329" s="272" t="s">
        <v>91</v>
      </c>
      <c r="AV329" s="13" t="s">
        <v>91</v>
      </c>
      <c r="AW329" s="13" t="s">
        <v>38</v>
      </c>
      <c r="AX329" s="13" t="s">
        <v>89</v>
      </c>
      <c r="AY329" s="272" t="s">
        <v>224</v>
      </c>
    </row>
    <row r="330" s="2" customFormat="1" ht="16.5" customHeight="1">
      <c r="A330" s="38"/>
      <c r="B330" s="39"/>
      <c r="C330" s="285" t="s">
        <v>994</v>
      </c>
      <c r="D330" s="285" t="s">
        <v>283</v>
      </c>
      <c r="E330" s="286" t="s">
        <v>1442</v>
      </c>
      <c r="F330" s="287" t="s">
        <v>1443</v>
      </c>
      <c r="G330" s="288" t="s">
        <v>268</v>
      </c>
      <c r="H330" s="289">
        <v>0.13600000000000001</v>
      </c>
      <c r="I330" s="290"/>
      <c r="J330" s="291">
        <f>ROUND(I330*H330,2)</f>
        <v>0</v>
      </c>
      <c r="K330" s="287" t="s">
        <v>230</v>
      </c>
      <c r="L330" s="292"/>
      <c r="M330" s="293" t="s">
        <v>1</v>
      </c>
      <c r="N330" s="294" t="s">
        <v>47</v>
      </c>
      <c r="O330" s="91"/>
      <c r="P330" s="255">
        <f>O330*H330</f>
        <v>0</v>
      </c>
      <c r="Q330" s="255">
        <v>1</v>
      </c>
      <c r="R330" s="255">
        <f>Q330*H330</f>
        <v>0.13600000000000001</v>
      </c>
      <c r="S330" s="255">
        <v>0</v>
      </c>
      <c r="T330" s="25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57" t="s">
        <v>386</v>
      </c>
      <c r="AT330" s="257" t="s">
        <v>283</v>
      </c>
      <c r="AU330" s="257" t="s">
        <v>91</v>
      </c>
      <c r="AY330" s="16" t="s">
        <v>224</v>
      </c>
      <c r="BE330" s="258">
        <f>IF(N330="základní",J330,0)</f>
        <v>0</v>
      </c>
      <c r="BF330" s="258">
        <f>IF(N330="snížená",J330,0)</f>
        <v>0</v>
      </c>
      <c r="BG330" s="258">
        <f>IF(N330="zákl. přenesená",J330,0)</f>
        <v>0</v>
      </c>
      <c r="BH330" s="258">
        <f>IF(N330="sníž. přenesená",J330,0)</f>
        <v>0</v>
      </c>
      <c r="BI330" s="258">
        <f>IF(N330="nulová",J330,0)</f>
        <v>0</v>
      </c>
      <c r="BJ330" s="16" t="s">
        <v>89</v>
      </c>
      <c r="BK330" s="258">
        <f>ROUND(I330*H330,2)</f>
        <v>0</v>
      </c>
      <c r="BL330" s="16" t="s">
        <v>303</v>
      </c>
      <c r="BM330" s="257" t="s">
        <v>1444</v>
      </c>
    </row>
    <row r="331" s="13" customFormat="1">
      <c r="A331" s="13"/>
      <c r="B331" s="263"/>
      <c r="C331" s="264"/>
      <c r="D331" s="259" t="s">
        <v>263</v>
      </c>
      <c r="E331" s="273" t="s">
        <v>1</v>
      </c>
      <c r="F331" s="265" t="s">
        <v>1445</v>
      </c>
      <c r="G331" s="264"/>
      <c r="H331" s="266">
        <v>0.13600000000000001</v>
      </c>
      <c r="I331" s="267"/>
      <c r="J331" s="264"/>
      <c r="K331" s="264"/>
      <c r="L331" s="268"/>
      <c r="M331" s="269"/>
      <c r="N331" s="270"/>
      <c r="O331" s="270"/>
      <c r="P331" s="270"/>
      <c r="Q331" s="270"/>
      <c r="R331" s="270"/>
      <c r="S331" s="270"/>
      <c r="T331" s="27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72" t="s">
        <v>263</v>
      </c>
      <c r="AU331" s="272" t="s">
        <v>91</v>
      </c>
      <c r="AV331" s="13" t="s">
        <v>91</v>
      </c>
      <c r="AW331" s="13" t="s">
        <v>38</v>
      </c>
      <c r="AX331" s="13" t="s">
        <v>89</v>
      </c>
      <c r="AY331" s="272" t="s">
        <v>224</v>
      </c>
    </row>
    <row r="332" s="2" customFormat="1" ht="21.75" customHeight="1">
      <c r="A332" s="38"/>
      <c r="B332" s="39"/>
      <c r="C332" s="246" t="s">
        <v>997</v>
      </c>
      <c r="D332" s="246" t="s">
        <v>226</v>
      </c>
      <c r="E332" s="247" t="s">
        <v>511</v>
      </c>
      <c r="F332" s="248" t="s">
        <v>512</v>
      </c>
      <c r="G332" s="249" t="s">
        <v>513</v>
      </c>
      <c r="H332" s="295"/>
      <c r="I332" s="251"/>
      <c r="J332" s="252">
        <f>ROUND(I332*H332,2)</f>
        <v>0</v>
      </c>
      <c r="K332" s="248" t="s">
        <v>230</v>
      </c>
      <c r="L332" s="44"/>
      <c r="M332" s="296" t="s">
        <v>1</v>
      </c>
      <c r="N332" s="297" t="s">
        <v>47</v>
      </c>
      <c r="O332" s="298"/>
      <c r="P332" s="299">
        <f>O332*H332</f>
        <v>0</v>
      </c>
      <c r="Q332" s="299">
        <v>0</v>
      </c>
      <c r="R332" s="299">
        <f>Q332*H332</f>
        <v>0</v>
      </c>
      <c r="S332" s="299">
        <v>0</v>
      </c>
      <c r="T332" s="30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57" t="s">
        <v>303</v>
      </c>
      <c r="AT332" s="257" t="s">
        <v>226</v>
      </c>
      <c r="AU332" s="257" t="s">
        <v>91</v>
      </c>
      <c r="AY332" s="16" t="s">
        <v>224</v>
      </c>
      <c r="BE332" s="258">
        <f>IF(N332="základní",J332,0)</f>
        <v>0</v>
      </c>
      <c r="BF332" s="258">
        <f>IF(N332="snížená",J332,0)</f>
        <v>0</v>
      </c>
      <c r="BG332" s="258">
        <f>IF(N332="zákl. přenesená",J332,0)</f>
        <v>0</v>
      </c>
      <c r="BH332" s="258">
        <f>IF(N332="sníž. přenesená",J332,0)</f>
        <v>0</v>
      </c>
      <c r="BI332" s="258">
        <f>IF(N332="nulová",J332,0)</f>
        <v>0</v>
      </c>
      <c r="BJ332" s="16" t="s">
        <v>89</v>
      </c>
      <c r="BK332" s="258">
        <f>ROUND(I332*H332,2)</f>
        <v>0</v>
      </c>
      <c r="BL332" s="16" t="s">
        <v>303</v>
      </c>
      <c r="BM332" s="257" t="s">
        <v>1446</v>
      </c>
    </row>
    <row r="333" s="2" customFormat="1" ht="6.96" customHeight="1">
      <c r="A333" s="38"/>
      <c r="B333" s="66"/>
      <c r="C333" s="67"/>
      <c r="D333" s="67"/>
      <c r="E333" s="67"/>
      <c r="F333" s="67"/>
      <c r="G333" s="67"/>
      <c r="H333" s="67"/>
      <c r="I333" s="195"/>
      <c r="J333" s="67"/>
      <c r="K333" s="67"/>
      <c r="L333" s="44"/>
      <c r="M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</row>
  </sheetData>
  <sheetProtection sheet="1" autoFilter="0" formatColumns="0" formatRows="0" objects="1" scenarios="1" spinCount="100000" saltValue="T4DAxYAO8/eohqlO9xOW+0Snle0TAjfDvcR8BODfokJHM1npzkCpw2aHK9/i7NrYSa8g4GIrxcibFbSa1dKG6w==" hashValue="r8YlLbWoljGaZZ2B7ZLQacIgUYfaSC5qrvb6tEbEUHp1md9KWwHvAoZmW9byebrzZjCJJxnoTjd3R3v8+PEF5g==" algorithmName="SHA-512" password="CC35"/>
  <autoFilter ref="C129:K332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1225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1447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1227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ROUND((SUM(BE124:BE162)),  2)</f>
        <v>0</v>
      </c>
      <c r="G35" s="38"/>
      <c r="H35" s="38"/>
      <c r="I35" s="174">
        <v>0.20999999999999999</v>
      </c>
      <c r="J35" s="173">
        <f>ROUND(((SUM(BE124:BE162))*I35),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ROUND((SUM(BF124:BF162)),  2)</f>
        <v>0</v>
      </c>
      <c r="G36" s="38"/>
      <c r="H36" s="38"/>
      <c r="I36" s="174">
        <v>0.14999999999999999</v>
      </c>
      <c r="J36" s="173">
        <f>ROUND(((SUM(BF124:BF162))*I36),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ROUND((SUM(BG124:BG162)),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ROUND((SUM(BH124:BH162)),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ROUND((SUM(BI124:BI162)),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1" customFormat="1" ht="14.4" customHeight="1">
      <c r="B49" s="19"/>
      <c r="I49" s="146"/>
      <c r="L49" s="19"/>
    </row>
    <row r="50" s="2" customFormat="1" ht="14.4" customHeight="1">
      <c r="B50" s="63"/>
      <c r="D50" s="183" t="s">
        <v>55</v>
      </c>
      <c r="E50" s="184"/>
      <c r="F50" s="184"/>
      <c r="G50" s="183" t="s">
        <v>56</v>
      </c>
      <c r="H50" s="184"/>
      <c r="I50" s="185"/>
      <c r="J50" s="184"/>
      <c r="K50" s="18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8"/>
      <c r="B61" s="44"/>
      <c r="C61" s="38"/>
      <c r="D61" s="186" t="s">
        <v>57</v>
      </c>
      <c r="E61" s="187"/>
      <c r="F61" s="188" t="s">
        <v>58</v>
      </c>
      <c r="G61" s="186" t="s">
        <v>57</v>
      </c>
      <c r="H61" s="187"/>
      <c r="I61" s="189"/>
      <c r="J61" s="190" t="s">
        <v>58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8"/>
      <c r="B65" s="44"/>
      <c r="C65" s="38"/>
      <c r="D65" s="183" t="s">
        <v>59</v>
      </c>
      <c r="E65" s="191"/>
      <c r="F65" s="191"/>
      <c r="G65" s="183" t="s">
        <v>60</v>
      </c>
      <c r="H65" s="191"/>
      <c r="I65" s="192"/>
      <c r="J65" s="191"/>
      <c r="K65" s="19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8"/>
      <c r="B76" s="44"/>
      <c r="C76" s="38"/>
      <c r="D76" s="186" t="s">
        <v>57</v>
      </c>
      <c r="E76" s="187"/>
      <c r="F76" s="188" t="s">
        <v>58</v>
      </c>
      <c r="G76" s="186" t="s">
        <v>57</v>
      </c>
      <c r="H76" s="187"/>
      <c r="I76" s="189"/>
      <c r="J76" s="190" t="s">
        <v>58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190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9" t="str">
        <f>E7</f>
        <v>Oprava mostních objektů v km 2,208, 9,094, 9,910 a 4,236, 9,298, 12,664 na trati Mšeno - Skalsko - Mladá Boleslav</v>
      </c>
      <c r="F85" s="31"/>
      <c r="G85" s="31"/>
      <c r="H85" s="31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0"/>
      <c r="C86" s="31" t="s">
        <v>181</v>
      </c>
      <c r="D86" s="21"/>
      <c r="E86" s="21"/>
      <c r="F86" s="21"/>
      <c r="G86" s="21"/>
      <c r="H86" s="21"/>
      <c r="I86" s="146"/>
      <c r="J86" s="21"/>
      <c r="K86" s="21"/>
      <c r="L86" s="19"/>
    </row>
    <row r="87" s="2" customFormat="1" ht="23.25" customHeight="1">
      <c r="A87" s="38"/>
      <c r="B87" s="39"/>
      <c r="C87" s="40"/>
      <c r="D87" s="40"/>
      <c r="E87" s="199" t="s">
        <v>1225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183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20-01-3/02 - Oprava propustku v km 9,910 _ Železniční svršek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21</v>
      </c>
      <c r="D91" s="40"/>
      <c r="E91" s="40"/>
      <c r="F91" s="26" t="str">
        <f>F14</f>
        <v>Vrátno</v>
      </c>
      <c r="G91" s="40"/>
      <c r="H91" s="40"/>
      <c r="I91" s="156" t="s">
        <v>23</v>
      </c>
      <c r="J91" s="79" t="str">
        <f>IF(J14="","",J14)</f>
        <v>20. 1. 2020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54.45" customHeight="1">
      <c r="A93" s="38"/>
      <c r="B93" s="39"/>
      <c r="C93" s="31" t="s">
        <v>29</v>
      </c>
      <c r="D93" s="40"/>
      <c r="E93" s="40"/>
      <c r="F93" s="26" t="str">
        <f>E17</f>
        <v>Správa železnic, státní organizace</v>
      </c>
      <c r="G93" s="40"/>
      <c r="H93" s="40"/>
      <c r="I93" s="156" t="s">
        <v>37</v>
      </c>
      <c r="J93" s="36" t="str">
        <f>E23</f>
        <v>Ing. Ivan Šír, projektování dopravních staveb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35</v>
      </c>
      <c r="D94" s="40"/>
      <c r="E94" s="40"/>
      <c r="F94" s="26" t="str">
        <f>IF(E20="","",E20)</f>
        <v>Vyplň údaj</v>
      </c>
      <c r="G94" s="40"/>
      <c r="H94" s="40"/>
      <c r="I94" s="156" t="s">
        <v>39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0" t="s">
        <v>191</v>
      </c>
      <c r="D96" s="201"/>
      <c r="E96" s="201"/>
      <c r="F96" s="201"/>
      <c r="G96" s="201"/>
      <c r="H96" s="201"/>
      <c r="I96" s="202"/>
      <c r="J96" s="203" t="s">
        <v>192</v>
      </c>
      <c r="K96" s="201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4" t="s">
        <v>193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6" t="s">
        <v>194</v>
      </c>
    </row>
    <row r="99" s="9" customFormat="1" ht="24.96" customHeight="1">
      <c r="A99" s="9"/>
      <c r="B99" s="205"/>
      <c r="C99" s="206"/>
      <c r="D99" s="207" t="s">
        <v>195</v>
      </c>
      <c r="E99" s="208"/>
      <c r="F99" s="208"/>
      <c r="G99" s="208"/>
      <c r="H99" s="208"/>
      <c r="I99" s="209"/>
      <c r="J99" s="210">
        <f>J125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2"/>
      <c r="C100" s="133"/>
      <c r="D100" s="213" t="s">
        <v>529</v>
      </c>
      <c r="E100" s="214"/>
      <c r="F100" s="214"/>
      <c r="G100" s="214"/>
      <c r="H100" s="214"/>
      <c r="I100" s="215"/>
      <c r="J100" s="216">
        <f>J126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1448</v>
      </c>
      <c r="E101" s="214"/>
      <c r="F101" s="214"/>
      <c r="G101" s="214"/>
      <c r="H101" s="214"/>
      <c r="I101" s="215"/>
      <c r="J101" s="216">
        <f>J151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204</v>
      </c>
      <c r="E102" s="214"/>
      <c r="F102" s="214"/>
      <c r="G102" s="214"/>
      <c r="H102" s="214"/>
      <c r="I102" s="215"/>
      <c r="J102" s="216">
        <f>J161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5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8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209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9" t="str">
        <f>E7</f>
        <v>Oprava mostních objektů v km 2,208, 9,094, 9,910 a 4,236, 9,298, 12,664 na trati Mšeno - Skalsko - Mladá Boleslav</v>
      </c>
      <c r="F112" s="31"/>
      <c r="G112" s="31"/>
      <c r="H112" s="31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181</v>
      </c>
      <c r="D113" s="21"/>
      <c r="E113" s="21"/>
      <c r="F113" s="21"/>
      <c r="G113" s="21"/>
      <c r="H113" s="21"/>
      <c r="I113" s="146"/>
      <c r="J113" s="21"/>
      <c r="K113" s="21"/>
      <c r="L113" s="19"/>
    </row>
    <row r="114" s="2" customFormat="1" ht="23.25" customHeight="1">
      <c r="A114" s="38"/>
      <c r="B114" s="39"/>
      <c r="C114" s="40"/>
      <c r="D114" s="40"/>
      <c r="E114" s="199" t="s">
        <v>1225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183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20-01-3/02 - Oprava propustku v km 9,910 _ Železniční svršek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>Vrátno</v>
      </c>
      <c r="G118" s="40"/>
      <c r="H118" s="40"/>
      <c r="I118" s="156" t="s">
        <v>23</v>
      </c>
      <c r="J118" s="79" t="str">
        <f>IF(J14="","",J14)</f>
        <v>20. 1. 2020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54.45" customHeight="1">
      <c r="A120" s="38"/>
      <c r="B120" s="39"/>
      <c r="C120" s="31" t="s">
        <v>29</v>
      </c>
      <c r="D120" s="40"/>
      <c r="E120" s="40"/>
      <c r="F120" s="26" t="str">
        <f>E17</f>
        <v>Správa železnic, státní organizace</v>
      </c>
      <c r="G120" s="40"/>
      <c r="H120" s="40"/>
      <c r="I120" s="156" t="s">
        <v>37</v>
      </c>
      <c r="J120" s="36" t="str">
        <f>E23</f>
        <v>Ing. Ivan Šír, projektování dopravních staveb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156" t="s">
        <v>39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8"/>
      <c r="B123" s="219"/>
      <c r="C123" s="220" t="s">
        <v>210</v>
      </c>
      <c r="D123" s="221" t="s">
        <v>67</v>
      </c>
      <c r="E123" s="221" t="s">
        <v>63</v>
      </c>
      <c r="F123" s="221" t="s">
        <v>64</v>
      </c>
      <c r="G123" s="221" t="s">
        <v>211</v>
      </c>
      <c r="H123" s="221" t="s">
        <v>212</v>
      </c>
      <c r="I123" s="222" t="s">
        <v>213</v>
      </c>
      <c r="J123" s="221" t="s">
        <v>192</v>
      </c>
      <c r="K123" s="223" t="s">
        <v>214</v>
      </c>
      <c r="L123" s="224"/>
      <c r="M123" s="100" t="s">
        <v>1</v>
      </c>
      <c r="N123" s="101" t="s">
        <v>46</v>
      </c>
      <c r="O123" s="101" t="s">
        <v>215</v>
      </c>
      <c r="P123" s="101" t="s">
        <v>216</v>
      </c>
      <c r="Q123" s="101" t="s">
        <v>217</v>
      </c>
      <c r="R123" s="101" t="s">
        <v>218</v>
      </c>
      <c r="S123" s="101" t="s">
        <v>219</v>
      </c>
      <c r="T123" s="102" t="s">
        <v>220</v>
      </c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</row>
    <row r="124" s="2" customFormat="1" ht="22.8" customHeight="1">
      <c r="A124" s="38"/>
      <c r="B124" s="39"/>
      <c r="C124" s="107" t="s">
        <v>221</v>
      </c>
      <c r="D124" s="40"/>
      <c r="E124" s="40"/>
      <c r="F124" s="40"/>
      <c r="G124" s="40"/>
      <c r="H124" s="40"/>
      <c r="I124" s="154"/>
      <c r="J124" s="225">
        <f>BK124</f>
        <v>0</v>
      </c>
      <c r="K124" s="40"/>
      <c r="L124" s="44"/>
      <c r="M124" s="103"/>
      <c r="N124" s="226"/>
      <c r="O124" s="104"/>
      <c r="P124" s="227">
        <f>P125</f>
        <v>0</v>
      </c>
      <c r="Q124" s="104"/>
      <c r="R124" s="227">
        <f>R125</f>
        <v>43.863628840000004</v>
      </c>
      <c r="S124" s="104"/>
      <c r="T124" s="228">
        <f>T125</f>
        <v>38.475520000000003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81</v>
      </c>
      <c r="AU124" s="16" t="s">
        <v>194</v>
      </c>
      <c r="BK124" s="229">
        <f>BK125</f>
        <v>0</v>
      </c>
    </row>
    <row r="125" s="12" customFormat="1" ht="25.92" customHeight="1">
      <c r="A125" s="12"/>
      <c r="B125" s="230"/>
      <c r="C125" s="231"/>
      <c r="D125" s="232" t="s">
        <v>81</v>
      </c>
      <c r="E125" s="233" t="s">
        <v>222</v>
      </c>
      <c r="F125" s="233" t="s">
        <v>223</v>
      </c>
      <c r="G125" s="231"/>
      <c r="H125" s="231"/>
      <c r="I125" s="234"/>
      <c r="J125" s="235">
        <f>BK125</f>
        <v>0</v>
      </c>
      <c r="K125" s="231"/>
      <c r="L125" s="236"/>
      <c r="M125" s="237"/>
      <c r="N125" s="238"/>
      <c r="O125" s="238"/>
      <c r="P125" s="239">
        <f>P126+P151+P161</f>
        <v>0</v>
      </c>
      <c r="Q125" s="238"/>
      <c r="R125" s="239">
        <f>R126+R151+R161</f>
        <v>43.863628840000004</v>
      </c>
      <c r="S125" s="238"/>
      <c r="T125" s="240">
        <f>T126+T151+T161</f>
        <v>38.475520000000003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89</v>
      </c>
      <c r="AT125" s="242" t="s">
        <v>81</v>
      </c>
      <c r="AU125" s="242" t="s">
        <v>82</v>
      </c>
      <c r="AY125" s="241" t="s">
        <v>224</v>
      </c>
      <c r="BK125" s="243">
        <f>BK126+BK151+BK161</f>
        <v>0</v>
      </c>
    </row>
    <row r="126" s="12" customFormat="1" ht="22.8" customHeight="1">
      <c r="A126" s="12"/>
      <c r="B126" s="230"/>
      <c r="C126" s="231"/>
      <c r="D126" s="232" t="s">
        <v>81</v>
      </c>
      <c r="E126" s="244" t="s">
        <v>244</v>
      </c>
      <c r="F126" s="244" t="s">
        <v>530</v>
      </c>
      <c r="G126" s="231"/>
      <c r="H126" s="231"/>
      <c r="I126" s="234"/>
      <c r="J126" s="245">
        <f>BK126</f>
        <v>0</v>
      </c>
      <c r="K126" s="231"/>
      <c r="L126" s="236"/>
      <c r="M126" s="237"/>
      <c r="N126" s="238"/>
      <c r="O126" s="238"/>
      <c r="P126" s="239">
        <f>SUM(P127:P150)</f>
        <v>0</v>
      </c>
      <c r="Q126" s="238"/>
      <c r="R126" s="239">
        <f>SUM(R127:R150)</f>
        <v>43.863628840000004</v>
      </c>
      <c r="S126" s="238"/>
      <c r="T126" s="240">
        <f>SUM(T127:T150)</f>
        <v>38.475520000000003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89</v>
      </c>
      <c r="AY126" s="241" t="s">
        <v>224</v>
      </c>
      <c r="BK126" s="243">
        <f>SUM(BK127:BK150)</f>
        <v>0</v>
      </c>
    </row>
    <row r="127" s="2" customFormat="1" ht="16.5" customHeight="1">
      <c r="A127" s="38"/>
      <c r="B127" s="39"/>
      <c r="C127" s="246" t="s">
        <v>89</v>
      </c>
      <c r="D127" s="246" t="s">
        <v>226</v>
      </c>
      <c r="E127" s="247" t="s">
        <v>531</v>
      </c>
      <c r="F127" s="248" t="s">
        <v>532</v>
      </c>
      <c r="G127" s="249" t="s">
        <v>389</v>
      </c>
      <c r="H127" s="250">
        <v>4</v>
      </c>
      <c r="I127" s="251"/>
      <c r="J127" s="252">
        <f>ROUND(I127*H127,2)</f>
        <v>0</v>
      </c>
      <c r="K127" s="248" t="s">
        <v>230</v>
      </c>
      <c r="L127" s="44"/>
      <c r="M127" s="253" t="s">
        <v>1</v>
      </c>
      <c r="N127" s="254" t="s">
        <v>47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231</v>
      </c>
      <c r="AT127" s="257" t="s">
        <v>226</v>
      </c>
      <c r="AU127" s="257" t="s">
        <v>91</v>
      </c>
      <c r="AY127" s="16" t="s">
        <v>224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89</v>
      </c>
      <c r="BK127" s="258">
        <f>ROUND(I127*H127,2)</f>
        <v>0</v>
      </c>
      <c r="BL127" s="16" t="s">
        <v>231</v>
      </c>
      <c r="BM127" s="257" t="s">
        <v>1449</v>
      </c>
    </row>
    <row r="128" s="2" customFormat="1" ht="16.5" customHeight="1">
      <c r="A128" s="38"/>
      <c r="B128" s="39"/>
      <c r="C128" s="246" t="s">
        <v>91</v>
      </c>
      <c r="D128" s="246" t="s">
        <v>226</v>
      </c>
      <c r="E128" s="247" t="s">
        <v>534</v>
      </c>
      <c r="F128" s="248" t="s">
        <v>535</v>
      </c>
      <c r="G128" s="249" t="s">
        <v>239</v>
      </c>
      <c r="H128" s="250">
        <v>10</v>
      </c>
      <c r="I128" s="251"/>
      <c r="J128" s="252">
        <f>ROUND(I128*H128,2)</f>
        <v>0</v>
      </c>
      <c r="K128" s="248" t="s">
        <v>230</v>
      </c>
      <c r="L128" s="44"/>
      <c r="M128" s="253" t="s">
        <v>1</v>
      </c>
      <c r="N128" s="254" t="s">
        <v>47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0.60399999999999998</v>
      </c>
      <c r="T128" s="256">
        <f>S128*H128</f>
        <v>6.04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231</v>
      </c>
      <c r="AT128" s="257" t="s">
        <v>226</v>
      </c>
      <c r="AU128" s="257" t="s">
        <v>91</v>
      </c>
      <c r="AY128" s="16" t="s">
        <v>224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89</v>
      </c>
      <c r="BK128" s="258">
        <f>ROUND(I128*H128,2)</f>
        <v>0</v>
      </c>
      <c r="BL128" s="16" t="s">
        <v>231</v>
      </c>
      <c r="BM128" s="257" t="s">
        <v>1450</v>
      </c>
    </row>
    <row r="129" s="2" customFormat="1" ht="21.75" customHeight="1">
      <c r="A129" s="38"/>
      <c r="B129" s="39"/>
      <c r="C129" s="246" t="s">
        <v>236</v>
      </c>
      <c r="D129" s="246" t="s">
        <v>226</v>
      </c>
      <c r="E129" s="247" t="s">
        <v>537</v>
      </c>
      <c r="F129" s="248" t="s">
        <v>538</v>
      </c>
      <c r="G129" s="249" t="s">
        <v>239</v>
      </c>
      <c r="H129" s="250">
        <v>10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1451</v>
      </c>
    </row>
    <row r="130" s="2" customFormat="1" ht="21.75" customHeight="1">
      <c r="A130" s="38"/>
      <c r="B130" s="39"/>
      <c r="C130" s="246" t="s">
        <v>231</v>
      </c>
      <c r="D130" s="246" t="s">
        <v>226</v>
      </c>
      <c r="E130" s="247" t="s">
        <v>540</v>
      </c>
      <c r="F130" s="248" t="s">
        <v>541</v>
      </c>
      <c r="G130" s="249" t="s">
        <v>247</v>
      </c>
      <c r="H130" s="250">
        <v>17.940000000000001</v>
      </c>
      <c r="I130" s="251"/>
      <c r="J130" s="252">
        <f>ROUND(I130*H130,2)</f>
        <v>0</v>
      </c>
      <c r="K130" s="248" t="s">
        <v>230</v>
      </c>
      <c r="L130" s="44"/>
      <c r="M130" s="253" t="s">
        <v>1</v>
      </c>
      <c r="N130" s="254" t="s">
        <v>47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1.8080000000000001</v>
      </c>
      <c r="T130" s="256">
        <f>S130*H130</f>
        <v>32.435520000000004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231</v>
      </c>
      <c r="AT130" s="257" t="s">
        <v>226</v>
      </c>
      <c r="AU130" s="257" t="s">
        <v>91</v>
      </c>
      <c r="AY130" s="16" t="s">
        <v>224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89</v>
      </c>
      <c r="BK130" s="258">
        <f>ROUND(I130*H130,2)</f>
        <v>0</v>
      </c>
      <c r="BL130" s="16" t="s">
        <v>231</v>
      </c>
      <c r="BM130" s="257" t="s">
        <v>1452</v>
      </c>
    </row>
    <row r="131" s="13" customFormat="1">
      <c r="A131" s="13"/>
      <c r="B131" s="263"/>
      <c r="C131" s="264"/>
      <c r="D131" s="259" t="s">
        <v>263</v>
      </c>
      <c r="E131" s="273" t="s">
        <v>1</v>
      </c>
      <c r="F131" s="265" t="s">
        <v>1453</v>
      </c>
      <c r="G131" s="264"/>
      <c r="H131" s="266">
        <v>17.940000000000001</v>
      </c>
      <c r="I131" s="267"/>
      <c r="J131" s="264"/>
      <c r="K131" s="264"/>
      <c r="L131" s="268"/>
      <c r="M131" s="269"/>
      <c r="N131" s="270"/>
      <c r="O131" s="270"/>
      <c r="P131" s="270"/>
      <c r="Q131" s="270"/>
      <c r="R131" s="270"/>
      <c r="S131" s="270"/>
      <c r="T131" s="27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2" t="s">
        <v>263</v>
      </c>
      <c r="AU131" s="272" t="s">
        <v>91</v>
      </c>
      <c r="AV131" s="13" t="s">
        <v>91</v>
      </c>
      <c r="AW131" s="13" t="s">
        <v>38</v>
      </c>
      <c r="AX131" s="13" t="s">
        <v>89</v>
      </c>
      <c r="AY131" s="272" t="s">
        <v>224</v>
      </c>
    </row>
    <row r="132" s="2" customFormat="1" ht="21.75" customHeight="1">
      <c r="A132" s="38"/>
      <c r="B132" s="39"/>
      <c r="C132" s="246" t="s">
        <v>244</v>
      </c>
      <c r="D132" s="246" t="s">
        <v>226</v>
      </c>
      <c r="E132" s="247" t="s">
        <v>544</v>
      </c>
      <c r="F132" s="248" t="s">
        <v>545</v>
      </c>
      <c r="G132" s="249" t="s">
        <v>247</v>
      </c>
      <c r="H132" s="250">
        <v>17.940000000000001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1454</v>
      </c>
    </row>
    <row r="133" s="2" customFormat="1" ht="21.75" customHeight="1">
      <c r="A133" s="38"/>
      <c r="B133" s="39"/>
      <c r="C133" s="246" t="s">
        <v>249</v>
      </c>
      <c r="D133" s="246" t="s">
        <v>226</v>
      </c>
      <c r="E133" s="247" t="s">
        <v>1455</v>
      </c>
      <c r="F133" s="248" t="s">
        <v>1456</v>
      </c>
      <c r="G133" s="249" t="s">
        <v>247</v>
      </c>
      <c r="H133" s="250">
        <v>5</v>
      </c>
      <c r="I133" s="251"/>
      <c r="J133" s="252">
        <f>ROUND(I133*H133,2)</f>
        <v>0</v>
      </c>
      <c r="K133" s="248" t="s">
        <v>1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1457</v>
      </c>
    </row>
    <row r="134" s="13" customFormat="1">
      <c r="A134" s="13"/>
      <c r="B134" s="263"/>
      <c r="C134" s="264"/>
      <c r="D134" s="259" t="s">
        <v>263</v>
      </c>
      <c r="E134" s="273" t="s">
        <v>1</v>
      </c>
      <c r="F134" s="265" t="s">
        <v>1458</v>
      </c>
      <c r="G134" s="264"/>
      <c r="H134" s="266">
        <v>5</v>
      </c>
      <c r="I134" s="267"/>
      <c r="J134" s="264"/>
      <c r="K134" s="264"/>
      <c r="L134" s="268"/>
      <c r="M134" s="269"/>
      <c r="N134" s="270"/>
      <c r="O134" s="270"/>
      <c r="P134" s="270"/>
      <c r="Q134" s="270"/>
      <c r="R134" s="270"/>
      <c r="S134" s="270"/>
      <c r="T134" s="27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2" t="s">
        <v>263</v>
      </c>
      <c r="AU134" s="272" t="s">
        <v>91</v>
      </c>
      <c r="AV134" s="13" t="s">
        <v>91</v>
      </c>
      <c r="AW134" s="13" t="s">
        <v>38</v>
      </c>
      <c r="AX134" s="13" t="s">
        <v>89</v>
      </c>
      <c r="AY134" s="272" t="s">
        <v>224</v>
      </c>
    </row>
    <row r="135" s="2" customFormat="1" ht="16.5" customHeight="1">
      <c r="A135" s="38"/>
      <c r="B135" s="39"/>
      <c r="C135" s="246" t="s">
        <v>253</v>
      </c>
      <c r="D135" s="246" t="s">
        <v>226</v>
      </c>
      <c r="E135" s="247" t="s">
        <v>547</v>
      </c>
      <c r="F135" s="248" t="s">
        <v>548</v>
      </c>
      <c r="G135" s="249" t="s">
        <v>247</v>
      </c>
      <c r="H135" s="250">
        <v>18.859999999999999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2.03485</v>
      </c>
      <c r="R135" s="255">
        <f>Q135*H135</f>
        <v>38.377271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231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1459</v>
      </c>
    </row>
    <row r="136" s="13" customFormat="1">
      <c r="A136" s="13"/>
      <c r="B136" s="263"/>
      <c r="C136" s="264"/>
      <c r="D136" s="259" t="s">
        <v>263</v>
      </c>
      <c r="E136" s="273" t="s">
        <v>1</v>
      </c>
      <c r="F136" s="265" t="s">
        <v>1460</v>
      </c>
      <c r="G136" s="264"/>
      <c r="H136" s="266">
        <v>18.859999999999999</v>
      </c>
      <c r="I136" s="267"/>
      <c r="J136" s="264"/>
      <c r="K136" s="264"/>
      <c r="L136" s="268"/>
      <c r="M136" s="269"/>
      <c r="N136" s="270"/>
      <c r="O136" s="270"/>
      <c r="P136" s="270"/>
      <c r="Q136" s="270"/>
      <c r="R136" s="270"/>
      <c r="S136" s="270"/>
      <c r="T136" s="27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2" t="s">
        <v>263</v>
      </c>
      <c r="AU136" s="272" t="s">
        <v>91</v>
      </c>
      <c r="AV136" s="13" t="s">
        <v>91</v>
      </c>
      <c r="AW136" s="13" t="s">
        <v>38</v>
      </c>
      <c r="AX136" s="13" t="s">
        <v>89</v>
      </c>
      <c r="AY136" s="272" t="s">
        <v>224</v>
      </c>
    </row>
    <row r="137" s="2" customFormat="1" ht="21.75" customHeight="1">
      <c r="A137" s="38"/>
      <c r="B137" s="39"/>
      <c r="C137" s="246" t="s">
        <v>257</v>
      </c>
      <c r="D137" s="246" t="s">
        <v>226</v>
      </c>
      <c r="E137" s="247" t="s">
        <v>550</v>
      </c>
      <c r="F137" s="248" t="s">
        <v>551</v>
      </c>
      <c r="G137" s="249" t="s">
        <v>247</v>
      </c>
      <c r="H137" s="250">
        <v>18.859999999999999</v>
      </c>
      <c r="I137" s="251"/>
      <c r="J137" s="252">
        <f>ROUND(I137*H137,2)</f>
        <v>0</v>
      </c>
      <c r="K137" s="248" t="s">
        <v>230</v>
      </c>
      <c r="L137" s="44"/>
      <c r="M137" s="253" t="s">
        <v>1</v>
      </c>
      <c r="N137" s="254" t="s">
        <v>47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231</v>
      </c>
      <c r="AT137" s="257" t="s">
        <v>226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1461</v>
      </c>
    </row>
    <row r="138" s="2" customFormat="1" ht="16.5" customHeight="1">
      <c r="A138" s="38"/>
      <c r="B138" s="39"/>
      <c r="C138" s="246" t="s">
        <v>265</v>
      </c>
      <c r="D138" s="246" t="s">
        <v>226</v>
      </c>
      <c r="E138" s="247" t="s">
        <v>553</v>
      </c>
      <c r="F138" s="248" t="s">
        <v>554</v>
      </c>
      <c r="G138" s="249" t="s">
        <v>239</v>
      </c>
      <c r="H138" s="250">
        <v>10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0.010083784</v>
      </c>
      <c r="R138" s="255">
        <f>Q138*H138</f>
        <v>0.10083784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231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231</v>
      </c>
      <c r="BM138" s="257" t="s">
        <v>1462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1463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2" customFormat="1" ht="16.5" customHeight="1">
      <c r="A140" s="38"/>
      <c r="B140" s="39"/>
      <c r="C140" s="285" t="s">
        <v>271</v>
      </c>
      <c r="D140" s="285" t="s">
        <v>283</v>
      </c>
      <c r="E140" s="286" t="s">
        <v>1464</v>
      </c>
      <c r="F140" s="287" t="s">
        <v>558</v>
      </c>
      <c r="G140" s="288" t="s">
        <v>268</v>
      </c>
      <c r="H140" s="289">
        <v>0.99399999999999999</v>
      </c>
      <c r="I140" s="290"/>
      <c r="J140" s="291">
        <f>ROUND(I140*H140,2)</f>
        <v>0</v>
      </c>
      <c r="K140" s="287" t="s">
        <v>230</v>
      </c>
      <c r="L140" s="292"/>
      <c r="M140" s="293" t="s">
        <v>1</v>
      </c>
      <c r="N140" s="294" t="s">
        <v>47</v>
      </c>
      <c r="O140" s="91"/>
      <c r="P140" s="255">
        <f>O140*H140</f>
        <v>0</v>
      </c>
      <c r="Q140" s="255">
        <v>1</v>
      </c>
      <c r="R140" s="255">
        <f>Q140*H140</f>
        <v>0.99399999999999999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257</v>
      </c>
      <c r="AT140" s="257" t="s">
        <v>283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1465</v>
      </c>
    </row>
    <row r="141" s="2" customFormat="1">
      <c r="A141" s="38"/>
      <c r="B141" s="39"/>
      <c r="C141" s="40"/>
      <c r="D141" s="259" t="s">
        <v>261</v>
      </c>
      <c r="E141" s="40"/>
      <c r="F141" s="260" t="s">
        <v>1466</v>
      </c>
      <c r="G141" s="40"/>
      <c r="H141" s="40"/>
      <c r="I141" s="154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261</v>
      </c>
      <c r="AU141" s="16" t="s">
        <v>91</v>
      </c>
    </row>
    <row r="142" s="2" customFormat="1" ht="21.75" customHeight="1">
      <c r="A142" s="38"/>
      <c r="B142" s="39"/>
      <c r="C142" s="285" t="s">
        <v>278</v>
      </c>
      <c r="D142" s="285" t="s">
        <v>283</v>
      </c>
      <c r="E142" s="286" t="s">
        <v>1467</v>
      </c>
      <c r="F142" s="287" t="s">
        <v>563</v>
      </c>
      <c r="G142" s="288" t="s">
        <v>389</v>
      </c>
      <c r="H142" s="289">
        <v>16</v>
      </c>
      <c r="I142" s="290"/>
      <c r="J142" s="291">
        <f>ROUND(I142*H142,2)</f>
        <v>0</v>
      </c>
      <c r="K142" s="287" t="s">
        <v>230</v>
      </c>
      <c r="L142" s="292"/>
      <c r="M142" s="293" t="s">
        <v>1</v>
      </c>
      <c r="N142" s="294" t="s">
        <v>47</v>
      </c>
      <c r="O142" s="91"/>
      <c r="P142" s="255">
        <f>O142*H142</f>
        <v>0</v>
      </c>
      <c r="Q142" s="255">
        <v>0.27200000000000002</v>
      </c>
      <c r="R142" s="255">
        <f>Q142*H142</f>
        <v>4.3520000000000003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257</v>
      </c>
      <c r="AT142" s="257" t="s">
        <v>283</v>
      </c>
      <c r="AU142" s="257" t="s">
        <v>91</v>
      </c>
      <c r="AY142" s="16" t="s">
        <v>224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89</v>
      </c>
      <c r="BK142" s="258">
        <f>ROUND(I142*H142,2)</f>
        <v>0</v>
      </c>
      <c r="BL142" s="16" t="s">
        <v>231</v>
      </c>
      <c r="BM142" s="257" t="s">
        <v>1468</v>
      </c>
    </row>
    <row r="143" s="2" customFormat="1">
      <c r="A143" s="38"/>
      <c r="B143" s="39"/>
      <c r="C143" s="40"/>
      <c r="D143" s="259" t="s">
        <v>261</v>
      </c>
      <c r="E143" s="40"/>
      <c r="F143" s="260" t="s">
        <v>1466</v>
      </c>
      <c r="G143" s="40"/>
      <c r="H143" s="40"/>
      <c r="I143" s="154"/>
      <c r="J143" s="40"/>
      <c r="K143" s="40"/>
      <c r="L143" s="44"/>
      <c r="M143" s="261"/>
      <c r="N143" s="26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261</v>
      </c>
      <c r="AU143" s="16" t="s">
        <v>91</v>
      </c>
    </row>
    <row r="144" s="2" customFormat="1" ht="21.75" customHeight="1">
      <c r="A144" s="38"/>
      <c r="B144" s="39"/>
      <c r="C144" s="246" t="s">
        <v>282</v>
      </c>
      <c r="D144" s="246" t="s">
        <v>226</v>
      </c>
      <c r="E144" s="247" t="s">
        <v>576</v>
      </c>
      <c r="F144" s="248" t="s">
        <v>577</v>
      </c>
      <c r="G144" s="249" t="s">
        <v>239</v>
      </c>
      <c r="H144" s="250">
        <v>0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231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231</v>
      </c>
      <c r="BM144" s="257" t="s">
        <v>1469</v>
      </c>
    </row>
    <row r="145" s="2" customFormat="1">
      <c r="A145" s="38"/>
      <c r="B145" s="39"/>
      <c r="C145" s="40"/>
      <c r="D145" s="259" t="s">
        <v>261</v>
      </c>
      <c r="E145" s="40"/>
      <c r="F145" s="260" t="s">
        <v>1152</v>
      </c>
      <c r="G145" s="40"/>
      <c r="H145" s="40"/>
      <c r="I145" s="154"/>
      <c r="J145" s="40"/>
      <c r="K145" s="40"/>
      <c r="L145" s="44"/>
      <c r="M145" s="261"/>
      <c r="N145" s="262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261</v>
      </c>
      <c r="AU145" s="16" t="s">
        <v>91</v>
      </c>
    </row>
    <row r="146" s="2" customFormat="1" ht="21.75" customHeight="1">
      <c r="A146" s="38"/>
      <c r="B146" s="39"/>
      <c r="C146" s="246" t="s">
        <v>288</v>
      </c>
      <c r="D146" s="246" t="s">
        <v>226</v>
      </c>
      <c r="E146" s="247" t="s">
        <v>566</v>
      </c>
      <c r="F146" s="248" t="s">
        <v>567</v>
      </c>
      <c r="G146" s="249" t="s">
        <v>389</v>
      </c>
      <c r="H146" s="250">
        <v>4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0.0098799999999999999</v>
      </c>
      <c r="R146" s="255">
        <f>Q146*H146</f>
        <v>0.03952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1470</v>
      </c>
    </row>
    <row r="147" s="2" customFormat="1" ht="21.75" customHeight="1">
      <c r="A147" s="38"/>
      <c r="B147" s="39"/>
      <c r="C147" s="246" t="s">
        <v>293</v>
      </c>
      <c r="D147" s="246" t="s">
        <v>226</v>
      </c>
      <c r="E147" s="247" t="s">
        <v>569</v>
      </c>
      <c r="F147" s="248" t="s">
        <v>570</v>
      </c>
      <c r="G147" s="249" t="s">
        <v>571</v>
      </c>
      <c r="H147" s="250">
        <v>2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1471</v>
      </c>
    </row>
    <row r="148" s="2" customFormat="1" ht="33" customHeight="1">
      <c r="A148" s="38"/>
      <c r="B148" s="39"/>
      <c r="C148" s="246" t="s">
        <v>8</v>
      </c>
      <c r="D148" s="246" t="s">
        <v>226</v>
      </c>
      <c r="E148" s="247" t="s">
        <v>573</v>
      </c>
      <c r="F148" s="248" t="s">
        <v>574</v>
      </c>
      <c r="G148" s="249" t="s">
        <v>239</v>
      </c>
      <c r="H148" s="250">
        <v>150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231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1472</v>
      </c>
    </row>
    <row r="149" s="2" customFormat="1" ht="21.75" customHeight="1">
      <c r="A149" s="38"/>
      <c r="B149" s="39"/>
      <c r="C149" s="246" t="s">
        <v>303</v>
      </c>
      <c r="D149" s="246" t="s">
        <v>226</v>
      </c>
      <c r="E149" s="247" t="s">
        <v>588</v>
      </c>
      <c r="F149" s="248" t="s">
        <v>589</v>
      </c>
      <c r="G149" s="249" t="s">
        <v>389</v>
      </c>
      <c r="H149" s="250">
        <v>18</v>
      </c>
      <c r="I149" s="251"/>
      <c r="J149" s="252">
        <f>ROUND(I149*H149,2)</f>
        <v>0</v>
      </c>
      <c r="K149" s="248" t="s">
        <v>230</v>
      </c>
      <c r="L149" s="44"/>
      <c r="M149" s="253" t="s">
        <v>1</v>
      </c>
      <c r="N149" s="254" t="s">
        <v>47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231</v>
      </c>
      <c r="AT149" s="257" t="s">
        <v>226</v>
      </c>
      <c r="AU149" s="257" t="s">
        <v>91</v>
      </c>
      <c r="AY149" s="16" t="s">
        <v>224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89</v>
      </c>
      <c r="BK149" s="258">
        <f>ROUND(I149*H149,2)</f>
        <v>0</v>
      </c>
      <c r="BL149" s="16" t="s">
        <v>231</v>
      </c>
      <c r="BM149" s="257" t="s">
        <v>1473</v>
      </c>
    </row>
    <row r="150" s="2" customFormat="1">
      <c r="A150" s="38"/>
      <c r="B150" s="39"/>
      <c r="C150" s="40"/>
      <c r="D150" s="259" t="s">
        <v>261</v>
      </c>
      <c r="E150" s="40"/>
      <c r="F150" s="260" t="s">
        <v>591</v>
      </c>
      <c r="G150" s="40"/>
      <c r="H150" s="40"/>
      <c r="I150" s="154"/>
      <c r="J150" s="40"/>
      <c r="K150" s="40"/>
      <c r="L150" s="44"/>
      <c r="M150" s="261"/>
      <c r="N150" s="26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261</v>
      </c>
      <c r="AU150" s="16" t="s">
        <v>91</v>
      </c>
    </row>
    <row r="151" s="12" customFormat="1" ht="22.8" customHeight="1">
      <c r="A151" s="12"/>
      <c r="B151" s="230"/>
      <c r="C151" s="231"/>
      <c r="D151" s="232" t="s">
        <v>81</v>
      </c>
      <c r="E151" s="244" t="s">
        <v>1083</v>
      </c>
      <c r="F151" s="244" t="s">
        <v>1474</v>
      </c>
      <c r="G151" s="231"/>
      <c r="H151" s="231"/>
      <c r="I151" s="234"/>
      <c r="J151" s="245">
        <f>BK151</f>
        <v>0</v>
      </c>
      <c r="K151" s="231"/>
      <c r="L151" s="236"/>
      <c r="M151" s="237"/>
      <c r="N151" s="238"/>
      <c r="O151" s="238"/>
      <c r="P151" s="239">
        <f>SUM(P152:P160)</f>
        <v>0</v>
      </c>
      <c r="Q151" s="238"/>
      <c r="R151" s="239">
        <f>SUM(R152:R160)</f>
        <v>0</v>
      </c>
      <c r="S151" s="238"/>
      <c r="T151" s="240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1" t="s">
        <v>89</v>
      </c>
      <c r="AT151" s="242" t="s">
        <v>81</v>
      </c>
      <c r="AU151" s="242" t="s">
        <v>89</v>
      </c>
      <c r="AY151" s="241" t="s">
        <v>224</v>
      </c>
      <c r="BK151" s="243">
        <f>SUM(BK152:BK160)</f>
        <v>0</v>
      </c>
    </row>
    <row r="152" s="2" customFormat="1" ht="16.5" customHeight="1">
      <c r="A152" s="38"/>
      <c r="B152" s="39"/>
      <c r="C152" s="246" t="s">
        <v>309</v>
      </c>
      <c r="D152" s="246" t="s">
        <v>226</v>
      </c>
      <c r="E152" s="247" t="s">
        <v>599</v>
      </c>
      <c r="F152" s="248" t="s">
        <v>600</v>
      </c>
      <c r="G152" s="249" t="s">
        <v>268</v>
      </c>
      <c r="H152" s="250">
        <v>32.432000000000002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1475</v>
      </c>
    </row>
    <row r="153" s="13" customFormat="1">
      <c r="A153" s="13"/>
      <c r="B153" s="263"/>
      <c r="C153" s="264"/>
      <c r="D153" s="259" t="s">
        <v>263</v>
      </c>
      <c r="E153" s="273" t="s">
        <v>1</v>
      </c>
      <c r="F153" s="265" t="s">
        <v>1476</v>
      </c>
      <c r="G153" s="264"/>
      <c r="H153" s="266">
        <v>32.426000000000002</v>
      </c>
      <c r="I153" s="267"/>
      <c r="J153" s="264"/>
      <c r="K153" s="264"/>
      <c r="L153" s="268"/>
      <c r="M153" s="269"/>
      <c r="N153" s="270"/>
      <c r="O153" s="270"/>
      <c r="P153" s="270"/>
      <c r="Q153" s="270"/>
      <c r="R153" s="270"/>
      <c r="S153" s="270"/>
      <c r="T153" s="27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2" t="s">
        <v>263</v>
      </c>
      <c r="AU153" s="272" t="s">
        <v>91</v>
      </c>
      <c r="AV153" s="13" t="s">
        <v>91</v>
      </c>
      <c r="AW153" s="13" t="s">
        <v>38</v>
      </c>
      <c r="AX153" s="13" t="s">
        <v>82</v>
      </c>
      <c r="AY153" s="272" t="s">
        <v>224</v>
      </c>
    </row>
    <row r="154" s="13" customFormat="1">
      <c r="A154" s="13"/>
      <c r="B154" s="263"/>
      <c r="C154" s="264"/>
      <c r="D154" s="259" t="s">
        <v>263</v>
      </c>
      <c r="E154" s="273" t="s">
        <v>1</v>
      </c>
      <c r="F154" s="265" t="s">
        <v>603</v>
      </c>
      <c r="G154" s="264"/>
      <c r="H154" s="266">
        <v>0.0060000000000000001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2" t="s">
        <v>263</v>
      </c>
      <c r="AU154" s="272" t="s">
        <v>91</v>
      </c>
      <c r="AV154" s="13" t="s">
        <v>91</v>
      </c>
      <c r="AW154" s="13" t="s">
        <v>38</v>
      </c>
      <c r="AX154" s="13" t="s">
        <v>82</v>
      </c>
      <c r="AY154" s="272" t="s">
        <v>224</v>
      </c>
    </row>
    <row r="155" s="14" customFormat="1">
      <c r="A155" s="14"/>
      <c r="B155" s="274"/>
      <c r="C155" s="275"/>
      <c r="D155" s="259" t="s">
        <v>263</v>
      </c>
      <c r="E155" s="276" t="s">
        <v>1</v>
      </c>
      <c r="F155" s="277" t="s">
        <v>277</v>
      </c>
      <c r="G155" s="275"/>
      <c r="H155" s="278">
        <v>32.432000000000002</v>
      </c>
      <c r="I155" s="279"/>
      <c r="J155" s="275"/>
      <c r="K155" s="275"/>
      <c r="L155" s="280"/>
      <c r="M155" s="281"/>
      <c r="N155" s="282"/>
      <c r="O155" s="282"/>
      <c r="P155" s="282"/>
      <c r="Q155" s="282"/>
      <c r="R155" s="282"/>
      <c r="S155" s="282"/>
      <c r="T155" s="28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4" t="s">
        <v>263</v>
      </c>
      <c r="AU155" s="284" t="s">
        <v>91</v>
      </c>
      <c r="AV155" s="14" t="s">
        <v>231</v>
      </c>
      <c r="AW155" s="14" t="s">
        <v>38</v>
      </c>
      <c r="AX155" s="14" t="s">
        <v>89</v>
      </c>
      <c r="AY155" s="284" t="s">
        <v>224</v>
      </c>
    </row>
    <row r="156" s="2" customFormat="1" ht="16.5" customHeight="1">
      <c r="A156" s="38"/>
      <c r="B156" s="39"/>
      <c r="C156" s="246" t="s">
        <v>313</v>
      </c>
      <c r="D156" s="246" t="s">
        <v>226</v>
      </c>
      <c r="E156" s="247" t="s">
        <v>604</v>
      </c>
      <c r="F156" s="248" t="s">
        <v>605</v>
      </c>
      <c r="G156" s="249" t="s">
        <v>268</v>
      </c>
      <c r="H156" s="250">
        <v>32.432000000000002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1477</v>
      </c>
    </row>
    <row r="157" s="2" customFormat="1">
      <c r="A157" s="38"/>
      <c r="B157" s="39"/>
      <c r="C157" s="40"/>
      <c r="D157" s="259" t="s">
        <v>261</v>
      </c>
      <c r="E157" s="40"/>
      <c r="F157" s="260" t="s">
        <v>1478</v>
      </c>
      <c r="G157" s="40"/>
      <c r="H157" s="40"/>
      <c r="I157" s="154"/>
      <c r="J157" s="40"/>
      <c r="K157" s="40"/>
      <c r="L157" s="44"/>
      <c r="M157" s="261"/>
      <c r="N157" s="262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261</v>
      </c>
      <c r="AU157" s="16" t="s">
        <v>91</v>
      </c>
    </row>
    <row r="158" s="2" customFormat="1" ht="33" customHeight="1">
      <c r="A158" s="38"/>
      <c r="B158" s="39"/>
      <c r="C158" s="246" t="s">
        <v>318</v>
      </c>
      <c r="D158" s="246" t="s">
        <v>226</v>
      </c>
      <c r="E158" s="247" t="s">
        <v>612</v>
      </c>
      <c r="F158" s="248" t="s">
        <v>613</v>
      </c>
      <c r="G158" s="249" t="s">
        <v>268</v>
      </c>
      <c r="H158" s="250">
        <v>0.0060000000000000001</v>
      </c>
      <c r="I158" s="251"/>
      <c r="J158" s="252">
        <f>ROUND(I158*H158,2)</f>
        <v>0</v>
      </c>
      <c r="K158" s="248" t="s">
        <v>230</v>
      </c>
      <c r="L158" s="44"/>
      <c r="M158" s="253" t="s">
        <v>1</v>
      </c>
      <c r="N158" s="254" t="s">
        <v>47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231</v>
      </c>
      <c r="AT158" s="257" t="s">
        <v>226</v>
      </c>
      <c r="AU158" s="257" t="s">
        <v>91</v>
      </c>
      <c r="AY158" s="16" t="s">
        <v>224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6" t="s">
        <v>89</v>
      </c>
      <c r="BK158" s="258">
        <f>ROUND(I158*H158,2)</f>
        <v>0</v>
      </c>
      <c r="BL158" s="16" t="s">
        <v>231</v>
      </c>
      <c r="BM158" s="257" t="s">
        <v>1479</v>
      </c>
    </row>
    <row r="159" s="13" customFormat="1">
      <c r="A159" s="13"/>
      <c r="B159" s="263"/>
      <c r="C159" s="264"/>
      <c r="D159" s="259" t="s">
        <v>263</v>
      </c>
      <c r="E159" s="273" t="s">
        <v>1</v>
      </c>
      <c r="F159" s="265" t="s">
        <v>603</v>
      </c>
      <c r="G159" s="264"/>
      <c r="H159" s="266">
        <v>0.0060000000000000001</v>
      </c>
      <c r="I159" s="267"/>
      <c r="J159" s="264"/>
      <c r="K159" s="264"/>
      <c r="L159" s="268"/>
      <c r="M159" s="269"/>
      <c r="N159" s="270"/>
      <c r="O159" s="270"/>
      <c r="P159" s="270"/>
      <c r="Q159" s="270"/>
      <c r="R159" s="270"/>
      <c r="S159" s="270"/>
      <c r="T159" s="27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2" t="s">
        <v>263</v>
      </c>
      <c r="AU159" s="272" t="s">
        <v>91</v>
      </c>
      <c r="AV159" s="13" t="s">
        <v>91</v>
      </c>
      <c r="AW159" s="13" t="s">
        <v>38</v>
      </c>
      <c r="AX159" s="13" t="s">
        <v>89</v>
      </c>
      <c r="AY159" s="272" t="s">
        <v>224</v>
      </c>
    </row>
    <row r="160" s="2" customFormat="1" ht="21.75" customHeight="1">
      <c r="A160" s="38"/>
      <c r="B160" s="39"/>
      <c r="C160" s="246" t="s">
        <v>324</v>
      </c>
      <c r="D160" s="246" t="s">
        <v>226</v>
      </c>
      <c r="E160" s="247" t="s">
        <v>457</v>
      </c>
      <c r="F160" s="248" t="s">
        <v>267</v>
      </c>
      <c r="G160" s="249" t="s">
        <v>268</v>
      </c>
      <c r="H160" s="250">
        <v>32.426000000000002</v>
      </c>
      <c r="I160" s="251"/>
      <c r="J160" s="252">
        <f>ROUND(I160*H160,2)</f>
        <v>0</v>
      </c>
      <c r="K160" s="248" t="s">
        <v>230</v>
      </c>
      <c r="L160" s="44"/>
      <c r="M160" s="253" t="s">
        <v>1</v>
      </c>
      <c r="N160" s="254" t="s">
        <v>47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231</v>
      </c>
      <c r="AT160" s="257" t="s">
        <v>226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1480</v>
      </c>
    </row>
    <row r="161" s="12" customFormat="1" ht="22.8" customHeight="1">
      <c r="A161" s="12"/>
      <c r="B161" s="230"/>
      <c r="C161" s="231"/>
      <c r="D161" s="232" t="s">
        <v>81</v>
      </c>
      <c r="E161" s="244" t="s">
        <v>464</v>
      </c>
      <c r="F161" s="244" t="s">
        <v>465</v>
      </c>
      <c r="G161" s="231"/>
      <c r="H161" s="231"/>
      <c r="I161" s="234"/>
      <c r="J161" s="245">
        <f>BK161</f>
        <v>0</v>
      </c>
      <c r="K161" s="231"/>
      <c r="L161" s="236"/>
      <c r="M161" s="237"/>
      <c r="N161" s="238"/>
      <c r="O161" s="238"/>
      <c r="P161" s="239">
        <f>P162</f>
        <v>0</v>
      </c>
      <c r="Q161" s="238"/>
      <c r="R161" s="239">
        <f>R162</f>
        <v>0</v>
      </c>
      <c r="S161" s="238"/>
      <c r="T161" s="24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41" t="s">
        <v>89</v>
      </c>
      <c r="AT161" s="242" t="s">
        <v>81</v>
      </c>
      <c r="AU161" s="242" t="s">
        <v>89</v>
      </c>
      <c r="AY161" s="241" t="s">
        <v>224</v>
      </c>
      <c r="BK161" s="243">
        <f>BK162</f>
        <v>0</v>
      </c>
    </row>
    <row r="162" s="2" customFormat="1" ht="21.75" customHeight="1">
      <c r="A162" s="38"/>
      <c r="B162" s="39"/>
      <c r="C162" s="246" t="s">
        <v>7</v>
      </c>
      <c r="D162" s="246" t="s">
        <v>226</v>
      </c>
      <c r="E162" s="247" t="s">
        <v>1189</v>
      </c>
      <c r="F162" s="248" t="s">
        <v>1190</v>
      </c>
      <c r="G162" s="249" t="s">
        <v>268</v>
      </c>
      <c r="H162" s="250">
        <v>43.863999999999997</v>
      </c>
      <c r="I162" s="251"/>
      <c r="J162" s="252">
        <f>ROUND(I162*H162,2)</f>
        <v>0</v>
      </c>
      <c r="K162" s="248" t="s">
        <v>230</v>
      </c>
      <c r="L162" s="44"/>
      <c r="M162" s="296" t="s">
        <v>1</v>
      </c>
      <c r="N162" s="297" t="s">
        <v>47</v>
      </c>
      <c r="O162" s="298"/>
      <c r="P162" s="299">
        <f>O162*H162</f>
        <v>0</v>
      </c>
      <c r="Q162" s="299">
        <v>0</v>
      </c>
      <c r="R162" s="299">
        <f>Q162*H162</f>
        <v>0</v>
      </c>
      <c r="S162" s="299">
        <v>0</v>
      </c>
      <c r="T162" s="3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231</v>
      </c>
      <c r="AT162" s="257" t="s">
        <v>226</v>
      </c>
      <c r="AU162" s="257" t="s">
        <v>91</v>
      </c>
      <c r="AY162" s="16" t="s">
        <v>224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89</v>
      </c>
      <c r="BK162" s="258">
        <f>ROUND(I162*H162,2)</f>
        <v>0</v>
      </c>
      <c r="BL162" s="16" t="s">
        <v>231</v>
      </c>
      <c r="BM162" s="257" t="s">
        <v>1481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195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ZSliO8GkdcrwBDY5Z2FyffdMF/uHEEXOh4W51vEn7R37A9RHo9pirSC2ZkO1Xlskp8hin7dZk61c5sYw5z4vHw==" hashValue="Z7YuOSuHJtZIEzdvYldr4n8Jagz+WnOYmMENgwj1lXTEPGKg49yaHXoP4sz6gqwwP/cvUKL18QWA3q5orz1eGA==" algorithmName="SHA-512" password="CC35"/>
  <autoFilter ref="C123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1225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1482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1227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ROUND((SUM(BE127:BE150)),  2)</f>
        <v>0</v>
      </c>
      <c r="G35" s="38"/>
      <c r="H35" s="38"/>
      <c r="I35" s="174">
        <v>0.20999999999999999</v>
      </c>
      <c r="J35" s="173">
        <f>ROUND(((SUM(BE127:BE150))*I35),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ROUND((SUM(BF127:BF150)),  2)</f>
        <v>0</v>
      </c>
      <c r="G36" s="38"/>
      <c r="H36" s="38"/>
      <c r="I36" s="174">
        <v>0.14999999999999999</v>
      </c>
      <c r="J36" s="173">
        <f>ROUND(((SUM(BF127:BF150))*I36),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ROUND((SUM(BG127:BG150)),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ROUND((SUM(BH127:BH150)),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ROUND((SUM(BI127:BI150)),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1" customFormat="1" ht="14.4" customHeight="1">
      <c r="B49" s="19"/>
      <c r="I49" s="146"/>
      <c r="L49" s="19"/>
    </row>
    <row r="50" s="2" customFormat="1" ht="14.4" customHeight="1">
      <c r="B50" s="63"/>
      <c r="D50" s="183" t="s">
        <v>55</v>
      </c>
      <c r="E50" s="184"/>
      <c r="F50" s="184"/>
      <c r="G50" s="183" t="s">
        <v>56</v>
      </c>
      <c r="H50" s="184"/>
      <c r="I50" s="185"/>
      <c r="J50" s="184"/>
      <c r="K50" s="18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8"/>
      <c r="B61" s="44"/>
      <c r="C61" s="38"/>
      <c r="D61" s="186" t="s">
        <v>57</v>
      </c>
      <c r="E61" s="187"/>
      <c r="F61" s="188" t="s">
        <v>58</v>
      </c>
      <c r="G61" s="186" t="s">
        <v>57</v>
      </c>
      <c r="H61" s="187"/>
      <c r="I61" s="189"/>
      <c r="J61" s="190" t="s">
        <v>58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8"/>
      <c r="B65" s="44"/>
      <c r="C65" s="38"/>
      <c r="D65" s="183" t="s">
        <v>59</v>
      </c>
      <c r="E65" s="191"/>
      <c r="F65" s="191"/>
      <c r="G65" s="183" t="s">
        <v>60</v>
      </c>
      <c r="H65" s="191"/>
      <c r="I65" s="192"/>
      <c r="J65" s="191"/>
      <c r="K65" s="19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8"/>
      <c r="B76" s="44"/>
      <c r="C76" s="38"/>
      <c r="D76" s="186" t="s">
        <v>57</v>
      </c>
      <c r="E76" s="187"/>
      <c r="F76" s="188" t="s">
        <v>58</v>
      </c>
      <c r="G76" s="186" t="s">
        <v>57</v>
      </c>
      <c r="H76" s="187"/>
      <c r="I76" s="189"/>
      <c r="J76" s="190" t="s">
        <v>58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190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9" t="str">
        <f>E7</f>
        <v>Oprava mostních objektů v km 2,208, 9,094, 9,910 a 4,236, 9,298, 12,664 na trati Mšeno - Skalsko - Mladá Boleslav</v>
      </c>
      <c r="F85" s="31"/>
      <c r="G85" s="31"/>
      <c r="H85" s="31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0"/>
      <c r="C86" s="31" t="s">
        <v>181</v>
      </c>
      <c r="D86" s="21"/>
      <c r="E86" s="21"/>
      <c r="F86" s="21"/>
      <c r="G86" s="21"/>
      <c r="H86" s="21"/>
      <c r="I86" s="146"/>
      <c r="J86" s="21"/>
      <c r="K86" s="21"/>
      <c r="L86" s="19"/>
    </row>
    <row r="87" s="2" customFormat="1" ht="23.25" customHeight="1">
      <c r="A87" s="38"/>
      <c r="B87" s="39"/>
      <c r="C87" s="40"/>
      <c r="D87" s="40"/>
      <c r="E87" s="199" t="s">
        <v>1225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183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20-01-3/03 - Oprava propustku v km 9,910 _ VRN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21</v>
      </c>
      <c r="D91" s="40"/>
      <c r="E91" s="40"/>
      <c r="F91" s="26" t="str">
        <f>F14</f>
        <v>Vrátno</v>
      </c>
      <c r="G91" s="40"/>
      <c r="H91" s="40"/>
      <c r="I91" s="156" t="s">
        <v>23</v>
      </c>
      <c r="J91" s="79" t="str">
        <f>IF(J14="","",J14)</f>
        <v>20. 1. 2020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54.45" customHeight="1">
      <c r="A93" s="38"/>
      <c r="B93" s="39"/>
      <c r="C93" s="31" t="s">
        <v>29</v>
      </c>
      <c r="D93" s="40"/>
      <c r="E93" s="40"/>
      <c r="F93" s="26" t="str">
        <f>E17</f>
        <v>Správa železnic, státní organizace</v>
      </c>
      <c r="G93" s="40"/>
      <c r="H93" s="40"/>
      <c r="I93" s="156" t="s">
        <v>37</v>
      </c>
      <c r="J93" s="36" t="str">
        <f>E23</f>
        <v>Ing. Ivan Šír, projektování dopravních staveb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35</v>
      </c>
      <c r="D94" s="40"/>
      <c r="E94" s="40"/>
      <c r="F94" s="26" t="str">
        <f>IF(E20="","",E20)</f>
        <v>Vyplň údaj</v>
      </c>
      <c r="G94" s="40"/>
      <c r="H94" s="40"/>
      <c r="I94" s="156" t="s">
        <v>39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0" t="s">
        <v>191</v>
      </c>
      <c r="D96" s="201"/>
      <c r="E96" s="201"/>
      <c r="F96" s="201"/>
      <c r="G96" s="201"/>
      <c r="H96" s="201"/>
      <c r="I96" s="202"/>
      <c r="J96" s="203" t="s">
        <v>192</v>
      </c>
      <c r="K96" s="201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4" t="s">
        <v>193</v>
      </c>
      <c r="D98" s="40"/>
      <c r="E98" s="40"/>
      <c r="F98" s="40"/>
      <c r="G98" s="40"/>
      <c r="H98" s="40"/>
      <c r="I98" s="154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6" t="s">
        <v>194</v>
      </c>
    </row>
    <row r="99" s="9" customFormat="1" ht="24.96" customHeight="1">
      <c r="A99" s="9"/>
      <c r="B99" s="205"/>
      <c r="C99" s="206"/>
      <c r="D99" s="207" t="s">
        <v>622</v>
      </c>
      <c r="E99" s="208"/>
      <c r="F99" s="208"/>
      <c r="G99" s="208"/>
      <c r="H99" s="208"/>
      <c r="I99" s="209"/>
      <c r="J99" s="210">
        <f>J128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2"/>
      <c r="C100" s="133"/>
      <c r="D100" s="213" t="s">
        <v>623</v>
      </c>
      <c r="E100" s="214"/>
      <c r="F100" s="214"/>
      <c r="G100" s="214"/>
      <c r="H100" s="214"/>
      <c r="I100" s="215"/>
      <c r="J100" s="216">
        <f>J129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624</v>
      </c>
      <c r="E101" s="214"/>
      <c r="F101" s="214"/>
      <c r="G101" s="214"/>
      <c r="H101" s="214"/>
      <c r="I101" s="215"/>
      <c r="J101" s="216">
        <f>J131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625</v>
      </c>
      <c r="E102" s="214"/>
      <c r="F102" s="214"/>
      <c r="G102" s="214"/>
      <c r="H102" s="214"/>
      <c r="I102" s="215"/>
      <c r="J102" s="216">
        <f>J138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626</v>
      </c>
      <c r="E103" s="214"/>
      <c r="F103" s="214"/>
      <c r="G103" s="214"/>
      <c r="H103" s="214"/>
      <c r="I103" s="215"/>
      <c r="J103" s="216">
        <f>J143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627</v>
      </c>
      <c r="E104" s="214"/>
      <c r="F104" s="214"/>
      <c r="G104" s="214"/>
      <c r="H104" s="214"/>
      <c r="I104" s="215"/>
      <c r="J104" s="216">
        <f>J147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628</v>
      </c>
      <c r="E105" s="214"/>
      <c r="F105" s="214"/>
      <c r="G105" s="214"/>
      <c r="H105" s="214"/>
      <c r="I105" s="215"/>
      <c r="J105" s="216">
        <f>J149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95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98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209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3.25" customHeight="1">
      <c r="A115" s="38"/>
      <c r="B115" s="39"/>
      <c r="C115" s="40"/>
      <c r="D115" s="40"/>
      <c r="E115" s="199" t="str">
        <f>E7</f>
        <v>Oprava mostních objektů v km 2,208, 9,094, 9,910 a 4,236, 9,298, 12,664 na trati Mšeno - Skalsko - Mladá Boleslav</v>
      </c>
      <c r="F115" s="31"/>
      <c r="G115" s="31"/>
      <c r="H115" s="31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0"/>
      <c r="C116" s="31" t="s">
        <v>181</v>
      </c>
      <c r="D116" s="21"/>
      <c r="E116" s="21"/>
      <c r="F116" s="21"/>
      <c r="G116" s="21"/>
      <c r="H116" s="21"/>
      <c r="I116" s="146"/>
      <c r="J116" s="21"/>
      <c r="K116" s="21"/>
      <c r="L116" s="19"/>
    </row>
    <row r="117" s="2" customFormat="1" ht="23.25" customHeight="1">
      <c r="A117" s="38"/>
      <c r="B117" s="39"/>
      <c r="C117" s="40"/>
      <c r="D117" s="40"/>
      <c r="E117" s="199" t="s">
        <v>1225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183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20-01-3/03 - Oprava propustku v km 9,910 _ VRN</v>
      </c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21</v>
      </c>
      <c r="D121" s="40"/>
      <c r="E121" s="40"/>
      <c r="F121" s="26" t="str">
        <f>F14</f>
        <v>Vrátno</v>
      </c>
      <c r="G121" s="40"/>
      <c r="H121" s="40"/>
      <c r="I121" s="156" t="s">
        <v>23</v>
      </c>
      <c r="J121" s="79" t="str">
        <f>IF(J14="","",J14)</f>
        <v>20. 1. 2020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54.45" customHeight="1">
      <c r="A123" s="38"/>
      <c r="B123" s="39"/>
      <c r="C123" s="31" t="s">
        <v>29</v>
      </c>
      <c r="D123" s="40"/>
      <c r="E123" s="40"/>
      <c r="F123" s="26" t="str">
        <f>E17</f>
        <v>Správa železnic, státní organizace</v>
      </c>
      <c r="G123" s="40"/>
      <c r="H123" s="40"/>
      <c r="I123" s="156" t="s">
        <v>37</v>
      </c>
      <c r="J123" s="36" t="str">
        <f>E23</f>
        <v>Ing. Ivan Šír, projektování dopravních staveb a.s.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1" t="s">
        <v>35</v>
      </c>
      <c r="D124" s="40"/>
      <c r="E124" s="40"/>
      <c r="F124" s="26" t="str">
        <f>IF(E20="","",E20)</f>
        <v>Vyplň údaj</v>
      </c>
      <c r="G124" s="40"/>
      <c r="H124" s="40"/>
      <c r="I124" s="156" t="s">
        <v>39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18"/>
      <c r="B126" s="219"/>
      <c r="C126" s="220" t="s">
        <v>210</v>
      </c>
      <c r="D126" s="221" t="s">
        <v>67</v>
      </c>
      <c r="E126" s="221" t="s">
        <v>63</v>
      </c>
      <c r="F126" s="221" t="s">
        <v>64</v>
      </c>
      <c r="G126" s="221" t="s">
        <v>211</v>
      </c>
      <c r="H126" s="221" t="s">
        <v>212</v>
      </c>
      <c r="I126" s="222" t="s">
        <v>213</v>
      </c>
      <c r="J126" s="221" t="s">
        <v>192</v>
      </c>
      <c r="K126" s="223" t="s">
        <v>214</v>
      </c>
      <c r="L126" s="224"/>
      <c r="M126" s="100" t="s">
        <v>1</v>
      </c>
      <c r="N126" s="101" t="s">
        <v>46</v>
      </c>
      <c r="O126" s="101" t="s">
        <v>215</v>
      </c>
      <c r="P126" s="101" t="s">
        <v>216</v>
      </c>
      <c r="Q126" s="101" t="s">
        <v>217</v>
      </c>
      <c r="R126" s="101" t="s">
        <v>218</v>
      </c>
      <c r="S126" s="101" t="s">
        <v>219</v>
      </c>
      <c r="T126" s="102" t="s">
        <v>220</v>
      </c>
      <c r="U126" s="218"/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/>
    </row>
    <row r="127" s="2" customFormat="1" ht="22.8" customHeight="1">
      <c r="A127" s="38"/>
      <c r="B127" s="39"/>
      <c r="C127" s="107" t="s">
        <v>221</v>
      </c>
      <c r="D127" s="40"/>
      <c r="E127" s="40"/>
      <c r="F127" s="40"/>
      <c r="G127" s="40"/>
      <c r="H127" s="40"/>
      <c r="I127" s="154"/>
      <c r="J127" s="225">
        <f>BK127</f>
        <v>0</v>
      </c>
      <c r="K127" s="40"/>
      <c r="L127" s="44"/>
      <c r="M127" s="103"/>
      <c r="N127" s="226"/>
      <c r="O127" s="104"/>
      <c r="P127" s="227">
        <f>P128</f>
        <v>0</v>
      </c>
      <c r="Q127" s="104"/>
      <c r="R127" s="227">
        <f>R128</f>
        <v>0</v>
      </c>
      <c r="S127" s="104"/>
      <c r="T127" s="228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81</v>
      </c>
      <c r="AU127" s="16" t="s">
        <v>194</v>
      </c>
      <c r="BK127" s="229">
        <f>BK128</f>
        <v>0</v>
      </c>
    </row>
    <row r="128" s="12" customFormat="1" ht="25.92" customHeight="1">
      <c r="A128" s="12"/>
      <c r="B128" s="230"/>
      <c r="C128" s="231"/>
      <c r="D128" s="232" t="s">
        <v>81</v>
      </c>
      <c r="E128" s="233" t="s">
        <v>629</v>
      </c>
      <c r="F128" s="233" t="s">
        <v>630</v>
      </c>
      <c r="G128" s="231"/>
      <c r="H128" s="231"/>
      <c r="I128" s="234"/>
      <c r="J128" s="235">
        <f>BK128</f>
        <v>0</v>
      </c>
      <c r="K128" s="231"/>
      <c r="L128" s="236"/>
      <c r="M128" s="237"/>
      <c r="N128" s="238"/>
      <c r="O128" s="238"/>
      <c r="P128" s="239">
        <f>P129+P131+P138+P143+P147+P149</f>
        <v>0</v>
      </c>
      <c r="Q128" s="238"/>
      <c r="R128" s="239">
        <f>R129+R131+R138+R143+R147+R149</f>
        <v>0</v>
      </c>
      <c r="S128" s="238"/>
      <c r="T128" s="240">
        <f>T129+T131+T138+T143+T147+T149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82</v>
      </c>
      <c r="AY128" s="241" t="s">
        <v>224</v>
      </c>
      <c r="BK128" s="243">
        <f>BK129+BK131+BK138+BK143+BK147+BK149</f>
        <v>0</v>
      </c>
    </row>
    <row r="129" s="12" customFormat="1" ht="22.8" customHeight="1">
      <c r="A129" s="12"/>
      <c r="B129" s="230"/>
      <c r="C129" s="231"/>
      <c r="D129" s="232" t="s">
        <v>81</v>
      </c>
      <c r="E129" s="244" t="s">
        <v>631</v>
      </c>
      <c r="F129" s="244" t="s">
        <v>632</v>
      </c>
      <c r="G129" s="231"/>
      <c r="H129" s="231"/>
      <c r="I129" s="234"/>
      <c r="J129" s="245">
        <f>BK129</f>
        <v>0</v>
      </c>
      <c r="K129" s="231"/>
      <c r="L129" s="236"/>
      <c r="M129" s="237"/>
      <c r="N129" s="238"/>
      <c r="O129" s="238"/>
      <c r="P129" s="239">
        <f>P130</f>
        <v>0</v>
      </c>
      <c r="Q129" s="238"/>
      <c r="R129" s="239">
        <f>R130</f>
        <v>0</v>
      </c>
      <c r="S129" s="238"/>
      <c r="T129" s="24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1" t="s">
        <v>244</v>
      </c>
      <c r="AT129" s="242" t="s">
        <v>81</v>
      </c>
      <c r="AU129" s="242" t="s">
        <v>89</v>
      </c>
      <c r="AY129" s="241" t="s">
        <v>224</v>
      </c>
      <c r="BK129" s="243">
        <f>BK130</f>
        <v>0</v>
      </c>
    </row>
    <row r="130" s="2" customFormat="1" ht="16.5" customHeight="1">
      <c r="A130" s="38"/>
      <c r="B130" s="39"/>
      <c r="C130" s="246" t="s">
        <v>89</v>
      </c>
      <c r="D130" s="246" t="s">
        <v>226</v>
      </c>
      <c r="E130" s="247" t="s">
        <v>633</v>
      </c>
      <c r="F130" s="248" t="s">
        <v>634</v>
      </c>
      <c r="G130" s="249" t="s">
        <v>635</v>
      </c>
      <c r="H130" s="250">
        <v>1</v>
      </c>
      <c r="I130" s="251"/>
      <c r="J130" s="252">
        <f>ROUND(I130*H130,2)</f>
        <v>0</v>
      </c>
      <c r="K130" s="248" t="s">
        <v>230</v>
      </c>
      <c r="L130" s="44"/>
      <c r="M130" s="253" t="s">
        <v>1</v>
      </c>
      <c r="N130" s="254" t="s">
        <v>47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231</v>
      </c>
      <c r="AT130" s="257" t="s">
        <v>226</v>
      </c>
      <c r="AU130" s="257" t="s">
        <v>91</v>
      </c>
      <c r="AY130" s="16" t="s">
        <v>224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89</v>
      </c>
      <c r="BK130" s="258">
        <f>ROUND(I130*H130,2)</f>
        <v>0</v>
      </c>
      <c r="BL130" s="16" t="s">
        <v>231</v>
      </c>
      <c r="BM130" s="257" t="s">
        <v>91</v>
      </c>
    </row>
    <row r="131" s="12" customFormat="1" ht="22.8" customHeight="1">
      <c r="A131" s="12"/>
      <c r="B131" s="230"/>
      <c r="C131" s="231"/>
      <c r="D131" s="232" t="s">
        <v>81</v>
      </c>
      <c r="E131" s="244" t="s">
        <v>638</v>
      </c>
      <c r="F131" s="244" t="s">
        <v>639</v>
      </c>
      <c r="G131" s="231"/>
      <c r="H131" s="231"/>
      <c r="I131" s="234"/>
      <c r="J131" s="245">
        <f>BK131</f>
        <v>0</v>
      </c>
      <c r="K131" s="231"/>
      <c r="L131" s="236"/>
      <c r="M131" s="237"/>
      <c r="N131" s="238"/>
      <c r="O131" s="238"/>
      <c r="P131" s="239">
        <f>SUM(P132:P137)</f>
        <v>0</v>
      </c>
      <c r="Q131" s="238"/>
      <c r="R131" s="239">
        <f>SUM(R132:R137)</f>
        <v>0</v>
      </c>
      <c r="S131" s="238"/>
      <c r="T131" s="24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244</v>
      </c>
      <c r="AT131" s="242" t="s">
        <v>81</v>
      </c>
      <c r="AU131" s="242" t="s">
        <v>89</v>
      </c>
      <c r="AY131" s="241" t="s">
        <v>224</v>
      </c>
      <c r="BK131" s="243">
        <f>SUM(BK132:BK137)</f>
        <v>0</v>
      </c>
    </row>
    <row r="132" s="2" customFormat="1" ht="16.5" customHeight="1">
      <c r="A132" s="38"/>
      <c r="B132" s="39"/>
      <c r="C132" s="246" t="s">
        <v>236</v>
      </c>
      <c r="D132" s="246" t="s">
        <v>226</v>
      </c>
      <c r="E132" s="247" t="s">
        <v>640</v>
      </c>
      <c r="F132" s="248" t="s">
        <v>639</v>
      </c>
      <c r="G132" s="249" t="s">
        <v>635</v>
      </c>
      <c r="H132" s="250">
        <v>1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257</v>
      </c>
    </row>
    <row r="133" s="2" customFormat="1">
      <c r="A133" s="38"/>
      <c r="B133" s="39"/>
      <c r="C133" s="40"/>
      <c r="D133" s="259" t="s">
        <v>261</v>
      </c>
      <c r="E133" s="40"/>
      <c r="F133" s="260" t="s">
        <v>642</v>
      </c>
      <c r="G133" s="40"/>
      <c r="H133" s="40"/>
      <c r="I133" s="154"/>
      <c r="J133" s="40"/>
      <c r="K133" s="40"/>
      <c r="L133" s="44"/>
      <c r="M133" s="261"/>
      <c r="N133" s="26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261</v>
      </c>
      <c r="AU133" s="16" t="s">
        <v>91</v>
      </c>
    </row>
    <row r="134" s="2" customFormat="1" ht="16.5" customHeight="1">
      <c r="A134" s="38"/>
      <c r="B134" s="39"/>
      <c r="C134" s="246" t="s">
        <v>231</v>
      </c>
      <c r="D134" s="246" t="s">
        <v>226</v>
      </c>
      <c r="E134" s="247" t="s">
        <v>643</v>
      </c>
      <c r="F134" s="248" t="s">
        <v>644</v>
      </c>
      <c r="G134" s="249" t="s">
        <v>635</v>
      </c>
      <c r="H134" s="250">
        <v>1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636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636</v>
      </c>
      <c r="BM134" s="257" t="s">
        <v>1483</v>
      </c>
    </row>
    <row r="135" s="2" customFormat="1">
      <c r="A135" s="38"/>
      <c r="B135" s="39"/>
      <c r="C135" s="40"/>
      <c r="D135" s="259" t="s">
        <v>261</v>
      </c>
      <c r="E135" s="40"/>
      <c r="F135" s="260" t="s">
        <v>1484</v>
      </c>
      <c r="G135" s="40"/>
      <c r="H135" s="40"/>
      <c r="I135" s="154"/>
      <c r="J135" s="40"/>
      <c r="K135" s="40"/>
      <c r="L135" s="44"/>
      <c r="M135" s="261"/>
      <c r="N135" s="26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261</v>
      </c>
      <c r="AU135" s="16" t="s">
        <v>91</v>
      </c>
    </row>
    <row r="136" s="2" customFormat="1" ht="16.5" customHeight="1">
      <c r="A136" s="38"/>
      <c r="B136" s="39"/>
      <c r="C136" s="246" t="s">
        <v>244</v>
      </c>
      <c r="D136" s="246" t="s">
        <v>226</v>
      </c>
      <c r="E136" s="247" t="s">
        <v>647</v>
      </c>
      <c r="F136" s="248" t="s">
        <v>648</v>
      </c>
      <c r="G136" s="249" t="s">
        <v>635</v>
      </c>
      <c r="H136" s="250">
        <v>1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636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636</v>
      </c>
      <c r="BM136" s="257" t="s">
        <v>1485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650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12" customFormat="1" ht="22.8" customHeight="1">
      <c r="A138" s="12"/>
      <c r="B138" s="230"/>
      <c r="C138" s="231"/>
      <c r="D138" s="232" t="s">
        <v>81</v>
      </c>
      <c r="E138" s="244" t="s">
        <v>651</v>
      </c>
      <c r="F138" s="244" t="s">
        <v>652</v>
      </c>
      <c r="G138" s="231"/>
      <c r="H138" s="231"/>
      <c r="I138" s="234"/>
      <c r="J138" s="245">
        <f>BK138</f>
        <v>0</v>
      </c>
      <c r="K138" s="231"/>
      <c r="L138" s="236"/>
      <c r="M138" s="237"/>
      <c r="N138" s="238"/>
      <c r="O138" s="238"/>
      <c r="P138" s="239">
        <f>SUM(P139:P142)</f>
        <v>0</v>
      </c>
      <c r="Q138" s="238"/>
      <c r="R138" s="239">
        <f>SUM(R139:R142)</f>
        <v>0</v>
      </c>
      <c r="S138" s="238"/>
      <c r="T138" s="24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1" t="s">
        <v>244</v>
      </c>
      <c r="AT138" s="242" t="s">
        <v>81</v>
      </c>
      <c r="AU138" s="242" t="s">
        <v>89</v>
      </c>
      <c r="AY138" s="241" t="s">
        <v>224</v>
      </c>
      <c r="BK138" s="243">
        <f>SUM(BK139:BK142)</f>
        <v>0</v>
      </c>
    </row>
    <row r="139" s="2" customFormat="1" ht="16.5" customHeight="1">
      <c r="A139" s="38"/>
      <c r="B139" s="39"/>
      <c r="C139" s="246" t="s">
        <v>249</v>
      </c>
      <c r="D139" s="246" t="s">
        <v>226</v>
      </c>
      <c r="E139" s="247" t="s">
        <v>1486</v>
      </c>
      <c r="F139" s="248" t="s">
        <v>1487</v>
      </c>
      <c r="G139" s="249" t="s">
        <v>635</v>
      </c>
      <c r="H139" s="250">
        <v>1</v>
      </c>
      <c r="I139" s="251"/>
      <c r="J139" s="252">
        <f>ROUND(I139*H139,2)</f>
        <v>0</v>
      </c>
      <c r="K139" s="248" t="s">
        <v>230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636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636</v>
      </c>
      <c r="BM139" s="257" t="s">
        <v>1488</v>
      </c>
    </row>
    <row r="140" s="2" customFormat="1">
      <c r="A140" s="38"/>
      <c r="B140" s="39"/>
      <c r="C140" s="40"/>
      <c r="D140" s="259" t="s">
        <v>261</v>
      </c>
      <c r="E140" s="40"/>
      <c r="F140" s="260" t="s">
        <v>1489</v>
      </c>
      <c r="G140" s="40"/>
      <c r="H140" s="40"/>
      <c r="I140" s="154"/>
      <c r="J140" s="40"/>
      <c r="K140" s="40"/>
      <c r="L140" s="44"/>
      <c r="M140" s="261"/>
      <c r="N140" s="26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261</v>
      </c>
      <c r="AU140" s="16" t="s">
        <v>91</v>
      </c>
    </row>
    <row r="141" s="2" customFormat="1" ht="16.5" customHeight="1">
      <c r="A141" s="38"/>
      <c r="B141" s="39"/>
      <c r="C141" s="246" t="s">
        <v>253</v>
      </c>
      <c r="D141" s="246" t="s">
        <v>226</v>
      </c>
      <c r="E141" s="247" t="s">
        <v>657</v>
      </c>
      <c r="F141" s="248" t="s">
        <v>658</v>
      </c>
      <c r="G141" s="249" t="s">
        <v>635</v>
      </c>
      <c r="H141" s="250">
        <v>1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282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660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12" customFormat="1" ht="22.8" customHeight="1">
      <c r="A143" s="12"/>
      <c r="B143" s="230"/>
      <c r="C143" s="231"/>
      <c r="D143" s="232" t="s">
        <v>81</v>
      </c>
      <c r="E143" s="244" t="s">
        <v>661</v>
      </c>
      <c r="F143" s="244" t="s">
        <v>662</v>
      </c>
      <c r="G143" s="231"/>
      <c r="H143" s="231"/>
      <c r="I143" s="234"/>
      <c r="J143" s="245">
        <f>BK143</f>
        <v>0</v>
      </c>
      <c r="K143" s="231"/>
      <c r="L143" s="236"/>
      <c r="M143" s="237"/>
      <c r="N143" s="238"/>
      <c r="O143" s="238"/>
      <c r="P143" s="239">
        <f>SUM(P144:P146)</f>
        <v>0</v>
      </c>
      <c r="Q143" s="238"/>
      <c r="R143" s="239">
        <f>SUM(R144:R146)</f>
        <v>0</v>
      </c>
      <c r="S143" s="238"/>
      <c r="T143" s="24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1" t="s">
        <v>244</v>
      </c>
      <c r="AT143" s="242" t="s">
        <v>81</v>
      </c>
      <c r="AU143" s="242" t="s">
        <v>89</v>
      </c>
      <c r="AY143" s="241" t="s">
        <v>224</v>
      </c>
      <c r="BK143" s="243">
        <f>SUM(BK144:BK146)</f>
        <v>0</v>
      </c>
    </row>
    <row r="144" s="2" customFormat="1" ht="16.5" customHeight="1">
      <c r="A144" s="38"/>
      <c r="B144" s="39"/>
      <c r="C144" s="246" t="s">
        <v>257</v>
      </c>
      <c r="D144" s="246" t="s">
        <v>226</v>
      </c>
      <c r="E144" s="247" t="s">
        <v>663</v>
      </c>
      <c r="F144" s="248" t="s">
        <v>662</v>
      </c>
      <c r="G144" s="249" t="s">
        <v>635</v>
      </c>
      <c r="H144" s="250">
        <v>1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636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636</v>
      </c>
      <c r="BM144" s="257" t="s">
        <v>1490</v>
      </c>
    </row>
    <row r="145" s="2" customFormat="1" ht="16.5" customHeight="1">
      <c r="A145" s="38"/>
      <c r="B145" s="39"/>
      <c r="C145" s="246" t="s">
        <v>265</v>
      </c>
      <c r="D145" s="246" t="s">
        <v>226</v>
      </c>
      <c r="E145" s="247" t="s">
        <v>666</v>
      </c>
      <c r="F145" s="248" t="s">
        <v>667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231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293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1491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12" customFormat="1" ht="22.8" customHeight="1">
      <c r="A147" s="12"/>
      <c r="B147" s="230"/>
      <c r="C147" s="231"/>
      <c r="D147" s="232" t="s">
        <v>81</v>
      </c>
      <c r="E147" s="244" t="s">
        <v>670</v>
      </c>
      <c r="F147" s="244" t="s">
        <v>671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P148</f>
        <v>0</v>
      </c>
      <c r="Q147" s="238"/>
      <c r="R147" s="239">
        <f>R148</f>
        <v>0</v>
      </c>
      <c r="S147" s="238"/>
      <c r="T147" s="24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244</v>
      </c>
      <c r="AT147" s="242" t="s">
        <v>81</v>
      </c>
      <c r="AU147" s="242" t="s">
        <v>89</v>
      </c>
      <c r="AY147" s="241" t="s">
        <v>224</v>
      </c>
      <c r="BK147" s="243">
        <f>BK148</f>
        <v>0</v>
      </c>
    </row>
    <row r="148" s="2" customFormat="1" ht="16.5" customHeight="1">
      <c r="A148" s="38"/>
      <c r="B148" s="39"/>
      <c r="C148" s="246" t="s">
        <v>271</v>
      </c>
      <c r="D148" s="246" t="s">
        <v>226</v>
      </c>
      <c r="E148" s="247" t="s">
        <v>672</v>
      </c>
      <c r="F148" s="248" t="s">
        <v>671</v>
      </c>
      <c r="G148" s="249" t="s">
        <v>635</v>
      </c>
      <c r="H148" s="250">
        <v>1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636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636</v>
      </c>
      <c r="BM148" s="257" t="s">
        <v>1492</v>
      </c>
    </row>
    <row r="149" s="12" customFormat="1" ht="22.8" customHeight="1">
      <c r="A149" s="12"/>
      <c r="B149" s="230"/>
      <c r="C149" s="231"/>
      <c r="D149" s="232" t="s">
        <v>81</v>
      </c>
      <c r="E149" s="244" t="s">
        <v>674</v>
      </c>
      <c r="F149" s="244" t="s">
        <v>675</v>
      </c>
      <c r="G149" s="231"/>
      <c r="H149" s="231"/>
      <c r="I149" s="234"/>
      <c r="J149" s="245">
        <f>BK149</f>
        <v>0</v>
      </c>
      <c r="K149" s="231"/>
      <c r="L149" s="236"/>
      <c r="M149" s="237"/>
      <c r="N149" s="238"/>
      <c r="O149" s="238"/>
      <c r="P149" s="239">
        <f>P150</f>
        <v>0</v>
      </c>
      <c r="Q149" s="238"/>
      <c r="R149" s="239">
        <f>R150</f>
        <v>0</v>
      </c>
      <c r="S149" s="238"/>
      <c r="T149" s="24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1" t="s">
        <v>244</v>
      </c>
      <c r="AT149" s="242" t="s">
        <v>81</v>
      </c>
      <c r="AU149" s="242" t="s">
        <v>89</v>
      </c>
      <c r="AY149" s="241" t="s">
        <v>224</v>
      </c>
      <c r="BK149" s="243">
        <f>BK150</f>
        <v>0</v>
      </c>
    </row>
    <row r="150" s="2" customFormat="1" ht="16.5" customHeight="1">
      <c r="A150" s="38"/>
      <c r="B150" s="39"/>
      <c r="C150" s="246" t="s">
        <v>278</v>
      </c>
      <c r="D150" s="246" t="s">
        <v>226</v>
      </c>
      <c r="E150" s="247" t="s">
        <v>676</v>
      </c>
      <c r="F150" s="248" t="s">
        <v>677</v>
      </c>
      <c r="G150" s="249" t="s">
        <v>635</v>
      </c>
      <c r="H150" s="250">
        <v>1</v>
      </c>
      <c r="I150" s="251"/>
      <c r="J150" s="252">
        <f>ROUND(I150*H150,2)</f>
        <v>0</v>
      </c>
      <c r="K150" s="248" t="s">
        <v>230</v>
      </c>
      <c r="L150" s="44"/>
      <c r="M150" s="296" t="s">
        <v>1</v>
      </c>
      <c r="N150" s="297" t="s">
        <v>47</v>
      </c>
      <c r="O150" s="298"/>
      <c r="P150" s="299">
        <f>O150*H150</f>
        <v>0</v>
      </c>
      <c r="Q150" s="299">
        <v>0</v>
      </c>
      <c r="R150" s="299">
        <f>Q150*H150</f>
        <v>0</v>
      </c>
      <c r="S150" s="299">
        <v>0</v>
      </c>
      <c r="T150" s="3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636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636</v>
      </c>
      <c r="BM150" s="257" t="s">
        <v>1493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95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Ve8Op2vOx8BYqhPk6KxEDsOWNqjbQYn5sRvVuwmWSOsbnNDZVUMpn5U1/VrLad8zJa2iGbuVN+2T44YeUXZT+Q==" hashValue="t86w3dKECXLttyOL2v/x1afojtEdrbRFwTvDP7zHjmzyEpFCRKNid6uy1tNFdFi4AvNP8aMtqJevr7bWl65tQA==" algorithmName="SHA-512" password="CC35"/>
  <autoFilter ref="C126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1225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1494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1227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1225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20-01-3/04 - Oprava propustku v km 9,910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Vrátno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1225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20-01-3/04 - Oprava propustku v km 9,910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Vrátno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89</v>
      </c>
      <c r="D124" s="246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230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636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636</v>
      </c>
      <c r="BM124" s="257" t="s">
        <v>1495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683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XwfXhg1D7CalWNbP5wqQqLsh/znwQOzcTpMVzDWTGkDJ65HipEI3XVTKWGBqN6O2YRKLmV5N7eIyCQmRA8MPqw==" hashValue="0uwv12rHFv9OQn7nXqQqHz3HLvf5LsHAgc0WmrvGEv0r8CSaXCFoMbEIK77fMMXbQaA6fS1uoc9hQI9VhA99GA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1496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1497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1498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ROUND((SUM(BE131:BE351)),  2)</f>
        <v>0</v>
      </c>
      <c r="G35" s="38"/>
      <c r="H35" s="38"/>
      <c r="I35" s="174">
        <v>0.20999999999999999</v>
      </c>
      <c r="J35" s="173">
        <f>ROUND(((SUM(BE131:BE351))*I35),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ROUND((SUM(BF131:BF351)),  2)</f>
        <v>0</v>
      </c>
      <c r="G36" s="38"/>
      <c r="H36" s="38"/>
      <c r="I36" s="174">
        <v>0.14999999999999999</v>
      </c>
      <c r="J36" s="173">
        <f>ROUND(((SUM(BF131:BF351))*I36),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ROUND((SUM(BG131:BG351)),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ROUND((SUM(BH131:BH351)),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ROUND((SUM(BI131:BI351)),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1496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20-01-4/01 - Oprava propustku v km 4,236 _ Propustek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Katusice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J131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J213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198</v>
      </c>
      <c r="E101" s="214"/>
      <c r="F101" s="214"/>
      <c r="G101" s="214"/>
      <c r="H101" s="214"/>
      <c r="I101" s="215"/>
      <c r="J101" s="216">
        <f>J233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199</v>
      </c>
      <c r="E102" s="214"/>
      <c r="F102" s="214"/>
      <c r="G102" s="214"/>
      <c r="H102" s="214"/>
      <c r="I102" s="215"/>
      <c r="J102" s="216">
        <f>J257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200</v>
      </c>
      <c r="E103" s="214"/>
      <c r="F103" s="214"/>
      <c r="G103" s="214"/>
      <c r="H103" s="214"/>
      <c r="I103" s="215"/>
      <c r="J103" s="216">
        <f>J282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1499</v>
      </c>
      <c r="E104" s="214"/>
      <c r="F104" s="214"/>
      <c r="G104" s="214"/>
      <c r="H104" s="214"/>
      <c r="I104" s="215"/>
      <c r="J104" s="216">
        <f>J296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1228</v>
      </c>
      <c r="E105" s="214"/>
      <c r="F105" s="214"/>
      <c r="G105" s="214"/>
      <c r="H105" s="214"/>
      <c r="I105" s="215"/>
      <c r="J105" s="216">
        <f>J320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203</v>
      </c>
      <c r="E106" s="214"/>
      <c r="F106" s="214"/>
      <c r="G106" s="214"/>
      <c r="H106" s="214"/>
      <c r="I106" s="215"/>
      <c r="J106" s="216">
        <f>J330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204</v>
      </c>
      <c r="E107" s="214"/>
      <c r="F107" s="214"/>
      <c r="G107" s="214"/>
      <c r="H107" s="214"/>
      <c r="I107" s="215"/>
      <c r="J107" s="216">
        <f>J332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5"/>
      <c r="C108" s="206"/>
      <c r="D108" s="207" t="s">
        <v>205</v>
      </c>
      <c r="E108" s="208"/>
      <c r="F108" s="208"/>
      <c r="G108" s="208"/>
      <c r="H108" s="208"/>
      <c r="I108" s="209"/>
      <c r="J108" s="210">
        <f>J334</f>
        <v>0</v>
      </c>
      <c r="K108" s="206"/>
      <c r="L108" s="2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2"/>
      <c r="C109" s="133"/>
      <c r="D109" s="213" t="s">
        <v>206</v>
      </c>
      <c r="E109" s="214"/>
      <c r="F109" s="214"/>
      <c r="G109" s="214"/>
      <c r="H109" s="214"/>
      <c r="I109" s="215"/>
      <c r="J109" s="216">
        <f>J335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5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8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2" t="s">
        <v>209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16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3.25" customHeight="1">
      <c r="A119" s="38"/>
      <c r="B119" s="39"/>
      <c r="C119" s="40"/>
      <c r="D119" s="40"/>
      <c r="E119" s="199" t="str">
        <f>E7</f>
        <v>Oprava mostních objektů v km 2,208, 9,094, 9,910 a 4,236, 9,298, 12,664 na trati Mšeno - Skalsko - Mladá Boleslav</v>
      </c>
      <c r="F119" s="31"/>
      <c r="G119" s="31"/>
      <c r="H119" s="31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0"/>
      <c r="C120" s="31" t="s">
        <v>181</v>
      </c>
      <c r="D120" s="21"/>
      <c r="E120" s="21"/>
      <c r="F120" s="21"/>
      <c r="G120" s="21"/>
      <c r="H120" s="21"/>
      <c r="I120" s="146"/>
      <c r="J120" s="21"/>
      <c r="K120" s="21"/>
      <c r="L120" s="19"/>
    </row>
    <row r="121" s="2" customFormat="1" ht="23.25" customHeight="1">
      <c r="A121" s="38"/>
      <c r="B121" s="39"/>
      <c r="C121" s="40"/>
      <c r="D121" s="40"/>
      <c r="E121" s="199" t="s">
        <v>1496</v>
      </c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183</v>
      </c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20-01-4/01 - Oprava propustku v km 4,236 _ Propustek</v>
      </c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21</v>
      </c>
      <c r="D125" s="40"/>
      <c r="E125" s="40"/>
      <c r="F125" s="26" t="str">
        <f>F14</f>
        <v>Katusice</v>
      </c>
      <c r="G125" s="40"/>
      <c r="H125" s="40"/>
      <c r="I125" s="156" t="s">
        <v>23</v>
      </c>
      <c r="J125" s="79" t="str">
        <f>IF(J14="","",J14)</f>
        <v>20. 1. 2020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54.45" customHeight="1">
      <c r="A127" s="38"/>
      <c r="B127" s="39"/>
      <c r="C127" s="31" t="s">
        <v>29</v>
      </c>
      <c r="D127" s="40"/>
      <c r="E127" s="40"/>
      <c r="F127" s="26" t="str">
        <f>E17</f>
        <v>Správa železnic, státní organizace</v>
      </c>
      <c r="G127" s="40"/>
      <c r="H127" s="40"/>
      <c r="I127" s="156" t="s">
        <v>37</v>
      </c>
      <c r="J127" s="36" t="str">
        <f>E23</f>
        <v>Ing. Ivan Šír, projektování dopravních staveb a.s.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1" t="s">
        <v>35</v>
      </c>
      <c r="D128" s="40"/>
      <c r="E128" s="40"/>
      <c r="F128" s="26" t="str">
        <f>IF(E20="","",E20)</f>
        <v>Vyplň údaj</v>
      </c>
      <c r="G128" s="40"/>
      <c r="H128" s="40"/>
      <c r="I128" s="156" t="s">
        <v>39</v>
      </c>
      <c r="J128" s="36" t="str">
        <f>E26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18"/>
      <c r="B130" s="219"/>
      <c r="C130" s="220" t="s">
        <v>210</v>
      </c>
      <c r="D130" s="221" t="s">
        <v>67</v>
      </c>
      <c r="E130" s="221" t="s">
        <v>63</v>
      </c>
      <c r="F130" s="221" t="s">
        <v>64</v>
      </c>
      <c r="G130" s="221" t="s">
        <v>211</v>
      </c>
      <c r="H130" s="221" t="s">
        <v>212</v>
      </c>
      <c r="I130" s="222" t="s">
        <v>213</v>
      </c>
      <c r="J130" s="221" t="s">
        <v>192</v>
      </c>
      <c r="K130" s="223" t="s">
        <v>214</v>
      </c>
      <c r="L130" s="224"/>
      <c r="M130" s="100" t="s">
        <v>1</v>
      </c>
      <c r="N130" s="101" t="s">
        <v>46</v>
      </c>
      <c r="O130" s="101" t="s">
        <v>215</v>
      </c>
      <c r="P130" s="101" t="s">
        <v>216</v>
      </c>
      <c r="Q130" s="101" t="s">
        <v>217</v>
      </c>
      <c r="R130" s="101" t="s">
        <v>218</v>
      </c>
      <c r="S130" s="101" t="s">
        <v>219</v>
      </c>
      <c r="T130" s="102" t="s">
        <v>220</v>
      </c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</row>
    <row r="131" s="2" customFormat="1" ht="22.8" customHeight="1">
      <c r="A131" s="38"/>
      <c r="B131" s="39"/>
      <c r="C131" s="107" t="s">
        <v>221</v>
      </c>
      <c r="D131" s="40"/>
      <c r="E131" s="40"/>
      <c r="F131" s="40"/>
      <c r="G131" s="40"/>
      <c r="H131" s="40"/>
      <c r="I131" s="154"/>
      <c r="J131" s="225">
        <f>BK131</f>
        <v>0</v>
      </c>
      <c r="K131" s="40"/>
      <c r="L131" s="44"/>
      <c r="M131" s="103"/>
      <c r="N131" s="226"/>
      <c r="O131" s="104"/>
      <c r="P131" s="227">
        <f>P132+P334</f>
        <v>0</v>
      </c>
      <c r="Q131" s="104"/>
      <c r="R131" s="227">
        <f>R132+R334</f>
        <v>1275.4835573441999</v>
      </c>
      <c r="S131" s="104"/>
      <c r="T131" s="228">
        <f>T132+T334</f>
        <v>190.71964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81</v>
      </c>
      <c r="AU131" s="16" t="s">
        <v>194</v>
      </c>
      <c r="BK131" s="229">
        <f>BK132+BK334</f>
        <v>0</v>
      </c>
    </row>
    <row r="132" s="12" customFormat="1" ht="25.92" customHeight="1">
      <c r="A132" s="12"/>
      <c r="B132" s="230"/>
      <c r="C132" s="231"/>
      <c r="D132" s="232" t="s">
        <v>81</v>
      </c>
      <c r="E132" s="233" t="s">
        <v>222</v>
      </c>
      <c r="F132" s="233" t="s">
        <v>223</v>
      </c>
      <c r="G132" s="231"/>
      <c r="H132" s="231"/>
      <c r="I132" s="234"/>
      <c r="J132" s="235">
        <f>BK132</f>
        <v>0</v>
      </c>
      <c r="K132" s="231"/>
      <c r="L132" s="236"/>
      <c r="M132" s="237"/>
      <c r="N132" s="238"/>
      <c r="O132" s="238"/>
      <c r="P132" s="239">
        <f>P133+P213+P233+P257+P282+P296+P320+P330+P332</f>
        <v>0</v>
      </c>
      <c r="Q132" s="238"/>
      <c r="R132" s="239">
        <f>R133+R213+R233+R257+R282+R296+R320+R330+R332</f>
        <v>1275.2875573442</v>
      </c>
      <c r="S132" s="238"/>
      <c r="T132" s="240">
        <f>T133+T213+T233+T257+T282+T296+T320+T330+T332</f>
        <v>190.71964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1" t="s">
        <v>89</v>
      </c>
      <c r="AT132" s="242" t="s">
        <v>81</v>
      </c>
      <c r="AU132" s="242" t="s">
        <v>82</v>
      </c>
      <c r="AY132" s="241" t="s">
        <v>224</v>
      </c>
      <c r="BK132" s="243">
        <f>BK133+BK213+BK233+BK257+BK282+BK296+BK320+BK330+BK332</f>
        <v>0</v>
      </c>
    </row>
    <row r="133" s="12" customFormat="1" ht="22.8" customHeight="1">
      <c r="A133" s="12"/>
      <c r="B133" s="230"/>
      <c r="C133" s="231"/>
      <c r="D133" s="232" t="s">
        <v>81</v>
      </c>
      <c r="E133" s="244" t="s">
        <v>89</v>
      </c>
      <c r="F133" s="244" t="s">
        <v>225</v>
      </c>
      <c r="G133" s="231"/>
      <c r="H133" s="231"/>
      <c r="I133" s="234"/>
      <c r="J133" s="245">
        <f>BK133</f>
        <v>0</v>
      </c>
      <c r="K133" s="231"/>
      <c r="L133" s="236"/>
      <c r="M133" s="237"/>
      <c r="N133" s="238"/>
      <c r="O133" s="238"/>
      <c r="P133" s="239">
        <f>SUM(P134:P212)</f>
        <v>0</v>
      </c>
      <c r="Q133" s="238"/>
      <c r="R133" s="239">
        <f>SUM(R134:R212)</f>
        <v>4.2671667360000001</v>
      </c>
      <c r="S133" s="238"/>
      <c r="T133" s="240">
        <f>SUM(T134:T212)</f>
        <v>10.8995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1" t="s">
        <v>89</v>
      </c>
      <c r="AT133" s="242" t="s">
        <v>81</v>
      </c>
      <c r="AU133" s="242" t="s">
        <v>89</v>
      </c>
      <c r="AY133" s="241" t="s">
        <v>224</v>
      </c>
      <c r="BK133" s="243">
        <f>SUM(BK134:BK212)</f>
        <v>0</v>
      </c>
    </row>
    <row r="134" s="2" customFormat="1" ht="21.75" customHeight="1">
      <c r="A134" s="38"/>
      <c r="B134" s="39"/>
      <c r="C134" s="246" t="s">
        <v>89</v>
      </c>
      <c r="D134" s="246" t="s">
        <v>226</v>
      </c>
      <c r="E134" s="247" t="s">
        <v>1229</v>
      </c>
      <c r="F134" s="248" t="s">
        <v>1230</v>
      </c>
      <c r="G134" s="249" t="s">
        <v>229</v>
      </c>
      <c r="H134" s="250">
        <v>94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91</v>
      </c>
    </row>
    <row r="135" s="2" customFormat="1">
      <c r="A135" s="38"/>
      <c r="B135" s="39"/>
      <c r="C135" s="40"/>
      <c r="D135" s="259" t="s">
        <v>261</v>
      </c>
      <c r="E135" s="40"/>
      <c r="F135" s="260" t="s">
        <v>1500</v>
      </c>
      <c r="G135" s="40"/>
      <c r="H135" s="40"/>
      <c r="I135" s="154"/>
      <c r="J135" s="40"/>
      <c r="K135" s="40"/>
      <c r="L135" s="44"/>
      <c r="M135" s="261"/>
      <c r="N135" s="26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261</v>
      </c>
      <c r="AU135" s="16" t="s">
        <v>91</v>
      </c>
    </row>
    <row r="136" s="2" customFormat="1" ht="16.5" customHeight="1">
      <c r="A136" s="38"/>
      <c r="B136" s="39"/>
      <c r="C136" s="246" t="s">
        <v>91</v>
      </c>
      <c r="D136" s="246" t="s">
        <v>226</v>
      </c>
      <c r="E136" s="247" t="s">
        <v>233</v>
      </c>
      <c r="F136" s="248" t="s">
        <v>234</v>
      </c>
      <c r="G136" s="249" t="s">
        <v>229</v>
      </c>
      <c r="H136" s="250">
        <v>18.800000000000001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6.0000000000000002E-05</v>
      </c>
      <c r="R136" s="255">
        <f>Q136*H136</f>
        <v>0.0011280000000000001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231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231</v>
      </c>
      <c r="BM136" s="257" t="s">
        <v>231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1501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1502</v>
      </c>
      <c r="G138" s="264"/>
      <c r="H138" s="266">
        <v>18.800000000000001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82</v>
      </c>
      <c r="AY138" s="272" t="s">
        <v>224</v>
      </c>
    </row>
    <row r="139" s="14" customFormat="1">
      <c r="A139" s="14"/>
      <c r="B139" s="274"/>
      <c r="C139" s="275"/>
      <c r="D139" s="259" t="s">
        <v>263</v>
      </c>
      <c r="E139" s="276" t="s">
        <v>1</v>
      </c>
      <c r="F139" s="277" t="s">
        <v>277</v>
      </c>
      <c r="G139" s="275"/>
      <c r="H139" s="278">
        <v>18.800000000000001</v>
      </c>
      <c r="I139" s="279"/>
      <c r="J139" s="275"/>
      <c r="K139" s="275"/>
      <c r="L139" s="280"/>
      <c r="M139" s="281"/>
      <c r="N139" s="282"/>
      <c r="O139" s="282"/>
      <c r="P139" s="282"/>
      <c r="Q139" s="282"/>
      <c r="R139" s="282"/>
      <c r="S139" s="282"/>
      <c r="T139" s="28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4" t="s">
        <v>263</v>
      </c>
      <c r="AU139" s="284" t="s">
        <v>91</v>
      </c>
      <c r="AV139" s="14" t="s">
        <v>231</v>
      </c>
      <c r="AW139" s="14" t="s">
        <v>38</v>
      </c>
      <c r="AX139" s="14" t="s">
        <v>89</v>
      </c>
      <c r="AY139" s="284" t="s">
        <v>224</v>
      </c>
    </row>
    <row r="140" s="2" customFormat="1" ht="21.75" customHeight="1">
      <c r="A140" s="38"/>
      <c r="B140" s="39"/>
      <c r="C140" s="246" t="s">
        <v>236</v>
      </c>
      <c r="D140" s="246" t="s">
        <v>226</v>
      </c>
      <c r="E140" s="247" t="s">
        <v>1234</v>
      </c>
      <c r="F140" s="248" t="s">
        <v>1235</v>
      </c>
      <c r="G140" s="249" t="s">
        <v>229</v>
      </c>
      <c r="H140" s="250">
        <v>18.800000000000001</v>
      </c>
      <c r="I140" s="251"/>
      <c r="J140" s="252">
        <f>ROUND(I140*H140,2)</f>
        <v>0</v>
      </c>
      <c r="K140" s="248" t="s">
        <v>230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249</v>
      </c>
    </row>
    <row r="141" s="2" customFormat="1">
      <c r="A141" s="38"/>
      <c r="B141" s="39"/>
      <c r="C141" s="40"/>
      <c r="D141" s="259" t="s">
        <v>261</v>
      </c>
      <c r="E141" s="40"/>
      <c r="F141" s="260" t="s">
        <v>1501</v>
      </c>
      <c r="G141" s="40"/>
      <c r="H141" s="40"/>
      <c r="I141" s="154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261</v>
      </c>
      <c r="AU141" s="16" t="s">
        <v>91</v>
      </c>
    </row>
    <row r="142" s="13" customFormat="1">
      <c r="A142" s="13"/>
      <c r="B142" s="263"/>
      <c r="C142" s="264"/>
      <c r="D142" s="259" t="s">
        <v>263</v>
      </c>
      <c r="E142" s="273" t="s">
        <v>1</v>
      </c>
      <c r="F142" s="265" t="s">
        <v>1502</v>
      </c>
      <c r="G142" s="264"/>
      <c r="H142" s="266">
        <v>18.800000000000001</v>
      </c>
      <c r="I142" s="267"/>
      <c r="J142" s="264"/>
      <c r="K142" s="264"/>
      <c r="L142" s="268"/>
      <c r="M142" s="269"/>
      <c r="N142" s="270"/>
      <c r="O142" s="270"/>
      <c r="P142" s="270"/>
      <c r="Q142" s="270"/>
      <c r="R142" s="270"/>
      <c r="S142" s="270"/>
      <c r="T142" s="27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2" t="s">
        <v>263</v>
      </c>
      <c r="AU142" s="272" t="s">
        <v>91</v>
      </c>
      <c r="AV142" s="13" t="s">
        <v>91</v>
      </c>
      <c r="AW142" s="13" t="s">
        <v>38</v>
      </c>
      <c r="AX142" s="13" t="s">
        <v>82</v>
      </c>
      <c r="AY142" s="272" t="s">
        <v>224</v>
      </c>
    </row>
    <row r="143" s="14" customFormat="1">
      <c r="A143" s="14"/>
      <c r="B143" s="274"/>
      <c r="C143" s="275"/>
      <c r="D143" s="259" t="s">
        <v>263</v>
      </c>
      <c r="E143" s="276" t="s">
        <v>1</v>
      </c>
      <c r="F143" s="277" t="s">
        <v>277</v>
      </c>
      <c r="G143" s="275"/>
      <c r="H143" s="278">
        <v>18.800000000000001</v>
      </c>
      <c r="I143" s="279"/>
      <c r="J143" s="275"/>
      <c r="K143" s="275"/>
      <c r="L143" s="280"/>
      <c r="M143" s="281"/>
      <c r="N143" s="282"/>
      <c r="O143" s="282"/>
      <c r="P143" s="282"/>
      <c r="Q143" s="282"/>
      <c r="R143" s="282"/>
      <c r="S143" s="282"/>
      <c r="T143" s="28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4" t="s">
        <v>263</v>
      </c>
      <c r="AU143" s="284" t="s">
        <v>91</v>
      </c>
      <c r="AV143" s="14" t="s">
        <v>231</v>
      </c>
      <c r="AW143" s="14" t="s">
        <v>38</v>
      </c>
      <c r="AX143" s="14" t="s">
        <v>89</v>
      </c>
      <c r="AY143" s="284" t="s">
        <v>224</v>
      </c>
    </row>
    <row r="144" s="2" customFormat="1" ht="21.75" customHeight="1">
      <c r="A144" s="38"/>
      <c r="B144" s="39"/>
      <c r="C144" s="246" t="s">
        <v>231</v>
      </c>
      <c r="D144" s="246" t="s">
        <v>226</v>
      </c>
      <c r="E144" s="247" t="s">
        <v>1244</v>
      </c>
      <c r="F144" s="248" t="s">
        <v>1245</v>
      </c>
      <c r="G144" s="249" t="s">
        <v>229</v>
      </c>
      <c r="H144" s="250">
        <v>19.199999999999999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0.47999999999999998</v>
      </c>
      <c r="T144" s="256">
        <f>S144*H144</f>
        <v>9.2159999999999993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231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231</v>
      </c>
      <c r="BM144" s="257" t="s">
        <v>257</v>
      </c>
    </row>
    <row r="145" s="13" customFormat="1">
      <c r="A145" s="13"/>
      <c r="B145" s="263"/>
      <c r="C145" s="264"/>
      <c r="D145" s="259" t="s">
        <v>263</v>
      </c>
      <c r="E145" s="273" t="s">
        <v>1</v>
      </c>
      <c r="F145" s="265" t="s">
        <v>1503</v>
      </c>
      <c r="G145" s="264"/>
      <c r="H145" s="266">
        <v>19.199999999999999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2" t="s">
        <v>263</v>
      </c>
      <c r="AU145" s="272" t="s">
        <v>91</v>
      </c>
      <c r="AV145" s="13" t="s">
        <v>91</v>
      </c>
      <c r="AW145" s="13" t="s">
        <v>38</v>
      </c>
      <c r="AX145" s="13" t="s">
        <v>82</v>
      </c>
      <c r="AY145" s="272" t="s">
        <v>224</v>
      </c>
    </row>
    <row r="146" s="14" customFormat="1">
      <c r="A146" s="14"/>
      <c r="B146" s="274"/>
      <c r="C146" s="275"/>
      <c r="D146" s="259" t="s">
        <v>263</v>
      </c>
      <c r="E146" s="276" t="s">
        <v>1</v>
      </c>
      <c r="F146" s="277" t="s">
        <v>277</v>
      </c>
      <c r="G146" s="275"/>
      <c r="H146" s="278">
        <v>19.199999999999999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4" t="s">
        <v>263</v>
      </c>
      <c r="AU146" s="284" t="s">
        <v>91</v>
      </c>
      <c r="AV146" s="14" t="s">
        <v>231</v>
      </c>
      <c r="AW146" s="14" t="s">
        <v>38</v>
      </c>
      <c r="AX146" s="14" t="s">
        <v>89</v>
      </c>
      <c r="AY146" s="284" t="s">
        <v>224</v>
      </c>
    </row>
    <row r="147" s="2" customFormat="1" ht="16.5" customHeight="1">
      <c r="A147" s="38"/>
      <c r="B147" s="39"/>
      <c r="C147" s="246" t="s">
        <v>244</v>
      </c>
      <c r="D147" s="246" t="s">
        <v>226</v>
      </c>
      <c r="E147" s="247" t="s">
        <v>1247</v>
      </c>
      <c r="F147" s="248" t="s">
        <v>1248</v>
      </c>
      <c r="G147" s="249" t="s">
        <v>247</v>
      </c>
      <c r="H147" s="250">
        <v>0.92500000000000004</v>
      </c>
      <c r="I147" s="251"/>
      <c r="J147" s="252">
        <f>ROUND(I147*H147,2)</f>
        <v>0</v>
      </c>
      <c r="K147" s="248" t="s">
        <v>230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1.8200000000000001</v>
      </c>
      <c r="T147" s="256">
        <f>S147*H147</f>
        <v>1.6835000000000002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271</v>
      </c>
    </row>
    <row r="148" s="2" customFormat="1">
      <c r="A148" s="38"/>
      <c r="B148" s="39"/>
      <c r="C148" s="40"/>
      <c r="D148" s="259" t="s">
        <v>261</v>
      </c>
      <c r="E148" s="40"/>
      <c r="F148" s="260" t="s">
        <v>1504</v>
      </c>
      <c r="G148" s="40"/>
      <c r="H148" s="40"/>
      <c r="I148" s="154"/>
      <c r="J148" s="40"/>
      <c r="K148" s="40"/>
      <c r="L148" s="44"/>
      <c r="M148" s="261"/>
      <c r="N148" s="26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261</v>
      </c>
      <c r="AU148" s="16" t="s">
        <v>91</v>
      </c>
    </row>
    <row r="149" s="13" customFormat="1">
      <c r="A149" s="13"/>
      <c r="B149" s="263"/>
      <c r="C149" s="264"/>
      <c r="D149" s="259" t="s">
        <v>263</v>
      </c>
      <c r="E149" s="273" t="s">
        <v>1</v>
      </c>
      <c r="F149" s="265" t="s">
        <v>1505</v>
      </c>
      <c r="G149" s="264"/>
      <c r="H149" s="266">
        <v>0.92500000000000004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263</v>
      </c>
      <c r="AU149" s="272" t="s">
        <v>91</v>
      </c>
      <c r="AV149" s="13" t="s">
        <v>91</v>
      </c>
      <c r="AW149" s="13" t="s">
        <v>38</v>
      </c>
      <c r="AX149" s="13" t="s">
        <v>82</v>
      </c>
      <c r="AY149" s="272" t="s">
        <v>224</v>
      </c>
    </row>
    <row r="150" s="14" customFormat="1">
      <c r="A150" s="14"/>
      <c r="B150" s="274"/>
      <c r="C150" s="275"/>
      <c r="D150" s="259" t="s">
        <v>263</v>
      </c>
      <c r="E150" s="276" t="s">
        <v>1</v>
      </c>
      <c r="F150" s="277" t="s">
        <v>277</v>
      </c>
      <c r="G150" s="275"/>
      <c r="H150" s="278">
        <v>0.92500000000000004</v>
      </c>
      <c r="I150" s="279"/>
      <c r="J150" s="275"/>
      <c r="K150" s="275"/>
      <c r="L150" s="280"/>
      <c r="M150" s="281"/>
      <c r="N150" s="282"/>
      <c r="O150" s="282"/>
      <c r="P150" s="282"/>
      <c r="Q150" s="282"/>
      <c r="R150" s="282"/>
      <c r="S150" s="282"/>
      <c r="T150" s="28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4" t="s">
        <v>263</v>
      </c>
      <c r="AU150" s="284" t="s">
        <v>91</v>
      </c>
      <c r="AV150" s="14" t="s">
        <v>231</v>
      </c>
      <c r="AW150" s="14" t="s">
        <v>38</v>
      </c>
      <c r="AX150" s="14" t="s">
        <v>89</v>
      </c>
      <c r="AY150" s="284" t="s">
        <v>224</v>
      </c>
    </row>
    <row r="151" s="2" customFormat="1" ht="21.75" customHeight="1">
      <c r="A151" s="38"/>
      <c r="B151" s="39"/>
      <c r="C151" s="246" t="s">
        <v>249</v>
      </c>
      <c r="D151" s="246" t="s">
        <v>226</v>
      </c>
      <c r="E151" s="247" t="s">
        <v>1251</v>
      </c>
      <c r="F151" s="248" t="s">
        <v>1252</v>
      </c>
      <c r="G151" s="249" t="s">
        <v>247</v>
      </c>
      <c r="H151" s="250">
        <v>4.7649999999999997</v>
      </c>
      <c r="I151" s="251"/>
      <c r="J151" s="252">
        <f>ROUND(I151*H151,2)</f>
        <v>0</v>
      </c>
      <c r="K151" s="248" t="s">
        <v>230</v>
      </c>
      <c r="L151" s="44"/>
      <c r="M151" s="253" t="s">
        <v>1</v>
      </c>
      <c r="N151" s="254" t="s">
        <v>47</v>
      </c>
      <c r="O151" s="91"/>
      <c r="P151" s="255">
        <f>O151*H151</f>
        <v>0</v>
      </c>
      <c r="Q151" s="255">
        <v>0.40000000000000002</v>
      </c>
      <c r="R151" s="255">
        <f>Q151*H151</f>
        <v>1.9059999999999999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231</v>
      </c>
      <c r="AT151" s="257" t="s">
        <v>226</v>
      </c>
      <c r="AU151" s="257" t="s">
        <v>91</v>
      </c>
      <c r="AY151" s="16" t="s">
        <v>224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89</v>
      </c>
      <c r="BK151" s="258">
        <f>ROUND(I151*H151,2)</f>
        <v>0</v>
      </c>
      <c r="BL151" s="16" t="s">
        <v>231</v>
      </c>
      <c r="BM151" s="257" t="s">
        <v>282</v>
      </c>
    </row>
    <row r="152" s="13" customFormat="1">
      <c r="A152" s="13"/>
      <c r="B152" s="263"/>
      <c r="C152" s="264"/>
      <c r="D152" s="259" t="s">
        <v>263</v>
      </c>
      <c r="E152" s="273" t="s">
        <v>1</v>
      </c>
      <c r="F152" s="265" t="s">
        <v>1506</v>
      </c>
      <c r="G152" s="264"/>
      <c r="H152" s="266">
        <v>4.7649999999999997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2" t="s">
        <v>263</v>
      </c>
      <c r="AU152" s="272" t="s">
        <v>91</v>
      </c>
      <c r="AV152" s="13" t="s">
        <v>91</v>
      </c>
      <c r="AW152" s="13" t="s">
        <v>38</v>
      </c>
      <c r="AX152" s="13" t="s">
        <v>82</v>
      </c>
      <c r="AY152" s="272" t="s">
        <v>224</v>
      </c>
    </row>
    <row r="153" s="14" customFormat="1">
      <c r="A153" s="14"/>
      <c r="B153" s="274"/>
      <c r="C153" s="275"/>
      <c r="D153" s="259" t="s">
        <v>263</v>
      </c>
      <c r="E153" s="276" t="s">
        <v>1</v>
      </c>
      <c r="F153" s="277" t="s">
        <v>277</v>
      </c>
      <c r="G153" s="275"/>
      <c r="H153" s="278">
        <v>4.7649999999999997</v>
      </c>
      <c r="I153" s="279"/>
      <c r="J153" s="275"/>
      <c r="K153" s="275"/>
      <c r="L153" s="280"/>
      <c r="M153" s="281"/>
      <c r="N153" s="282"/>
      <c r="O153" s="282"/>
      <c r="P153" s="282"/>
      <c r="Q153" s="282"/>
      <c r="R153" s="282"/>
      <c r="S153" s="282"/>
      <c r="T153" s="28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4" t="s">
        <v>263</v>
      </c>
      <c r="AU153" s="284" t="s">
        <v>91</v>
      </c>
      <c r="AV153" s="14" t="s">
        <v>231</v>
      </c>
      <c r="AW153" s="14" t="s">
        <v>38</v>
      </c>
      <c r="AX153" s="14" t="s">
        <v>89</v>
      </c>
      <c r="AY153" s="284" t="s">
        <v>224</v>
      </c>
    </row>
    <row r="154" s="2" customFormat="1" ht="16.5" customHeight="1">
      <c r="A154" s="38"/>
      <c r="B154" s="39"/>
      <c r="C154" s="246" t="s">
        <v>253</v>
      </c>
      <c r="D154" s="246" t="s">
        <v>226</v>
      </c>
      <c r="E154" s="247" t="s">
        <v>1254</v>
      </c>
      <c r="F154" s="248" t="s">
        <v>1255</v>
      </c>
      <c r="G154" s="249" t="s">
        <v>239</v>
      </c>
      <c r="H154" s="250">
        <v>16</v>
      </c>
      <c r="I154" s="251"/>
      <c r="J154" s="252">
        <f>ROUND(I154*H154,2)</f>
        <v>0</v>
      </c>
      <c r="K154" s="248" t="s">
        <v>230</v>
      </c>
      <c r="L154" s="44"/>
      <c r="M154" s="253" t="s">
        <v>1</v>
      </c>
      <c r="N154" s="254" t="s">
        <v>47</v>
      </c>
      <c r="O154" s="91"/>
      <c r="P154" s="255">
        <f>O154*H154</f>
        <v>0</v>
      </c>
      <c r="Q154" s="255">
        <v>0.015590796000000001</v>
      </c>
      <c r="R154" s="255">
        <f>Q154*H154</f>
        <v>0.24945273600000001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231</v>
      </c>
      <c r="AT154" s="257" t="s">
        <v>226</v>
      </c>
      <c r="AU154" s="257" t="s">
        <v>91</v>
      </c>
      <c r="AY154" s="16" t="s">
        <v>224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89</v>
      </c>
      <c r="BK154" s="258">
        <f>ROUND(I154*H154,2)</f>
        <v>0</v>
      </c>
      <c r="BL154" s="16" t="s">
        <v>231</v>
      </c>
      <c r="BM154" s="257" t="s">
        <v>293</v>
      </c>
    </row>
    <row r="155" s="2" customFormat="1">
      <c r="A155" s="38"/>
      <c r="B155" s="39"/>
      <c r="C155" s="40"/>
      <c r="D155" s="259" t="s">
        <v>261</v>
      </c>
      <c r="E155" s="40"/>
      <c r="F155" s="260" t="s">
        <v>1507</v>
      </c>
      <c r="G155" s="40"/>
      <c r="H155" s="40"/>
      <c r="I155" s="154"/>
      <c r="J155" s="40"/>
      <c r="K155" s="40"/>
      <c r="L155" s="44"/>
      <c r="M155" s="261"/>
      <c r="N155" s="26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261</v>
      </c>
      <c r="AU155" s="16" t="s">
        <v>91</v>
      </c>
    </row>
    <row r="156" s="2" customFormat="1" ht="21.75" customHeight="1">
      <c r="A156" s="38"/>
      <c r="B156" s="39"/>
      <c r="C156" s="246" t="s">
        <v>257</v>
      </c>
      <c r="D156" s="246" t="s">
        <v>226</v>
      </c>
      <c r="E156" s="247" t="s">
        <v>1257</v>
      </c>
      <c r="F156" s="248" t="s">
        <v>1258</v>
      </c>
      <c r="G156" s="249" t="s">
        <v>408</v>
      </c>
      <c r="H156" s="250">
        <v>12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303</v>
      </c>
    </row>
    <row r="157" s="2" customFormat="1">
      <c r="A157" s="38"/>
      <c r="B157" s="39"/>
      <c r="C157" s="40"/>
      <c r="D157" s="259" t="s">
        <v>261</v>
      </c>
      <c r="E157" s="40"/>
      <c r="F157" s="260" t="s">
        <v>1508</v>
      </c>
      <c r="G157" s="40"/>
      <c r="H157" s="40"/>
      <c r="I157" s="154"/>
      <c r="J157" s="40"/>
      <c r="K157" s="40"/>
      <c r="L157" s="44"/>
      <c r="M157" s="261"/>
      <c r="N157" s="262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261</v>
      </c>
      <c r="AU157" s="16" t="s">
        <v>91</v>
      </c>
    </row>
    <row r="158" s="2" customFormat="1" ht="21.75" customHeight="1">
      <c r="A158" s="38"/>
      <c r="B158" s="39"/>
      <c r="C158" s="246" t="s">
        <v>265</v>
      </c>
      <c r="D158" s="246" t="s">
        <v>226</v>
      </c>
      <c r="E158" s="247" t="s">
        <v>1260</v>
      </c>
      <c r="F158" s="248" t="s">
        <v>1261</v>
      </c>
      <c r="G158" s="249" t="s">
        <v>1262</v>
      </c>
      <c r="H158" s="250">
        <v>3</v>
      </c>
      <c r="I158" s="251"/>
      <c r="J158" s="252">
        <f>ROUND(I158*H158,2)</f>
        <v>0</v>
      </c>
      <c r="K158" s="248" t="s">
        <v>230</v>
      </c>
      <c r="L158" s="44"/>
      <c r="M158" s="253" t="s">
        <v>1</v>
      </c>
      <c r="N158" s="254" t="s">
        <v>47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231</v>
      </c>
      <c r="AT158" s="257" t="s">
        <v>226</v>
      </c>
      <c r="AU158" s="257" t="s">
        <v>91</v>
      </c>
      <c r="AY158" s="16" t="s">
        <v>224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6" t="s">
        <v>89</v>
      </c>
      <c r="BK158" s="258">
        <f>ROUND(I158*H158,2)</f>
        <v>0</v>
      </c>
      <c r="BL158" s="16" t="s">
        <v>231</v>
      </c>
      <c r="BM158" s="257" t="s">
        <v>313</v>
      </c>
    </row>
    <row r="159" s="2" customFormat="1" ht="21.75" customHeight="1">
      <c r="A159" s="38"/>
      <c r="B159" s="39"/>
      <c r="C159" s="246" t="s">
        <v>271</v>
      </c>
      <c r="D159" s="246" t="s">
        <v>226</v>
      </c>
      <c r="E159" s="247" t="s">
        <v>237</v>
      </c>
      <c r="F159" s="248" t="s">
        <v>238</v>
      </c>
      <c r="G159" s="249" t="s">
        <v>239</v>
      </c>
      <c r="H159" s="250">
        <v>20</v>
      </c>
      <c r="I159" s="251"/>
      <c r="J159" s="252">
        <f>ROUND(I159*H159,2)</f>
        <v>0</v>
      </c>
      <c r="K159" s="248" t="s">
        <v>230</v>
      </c>
      <c r="L159" s="44"/>
      <c r="M159" s="253" t="s">
        <v>1</v>
      </c>
      <c r="N159" s="254" t="s">
        <v>47</v>
      </c>
      <c r="O159" s="91"/>
      <c r="P159" s="255">
        <f>O159*H159</f>
        <v>0</v>
      </c>
      <c r="Q159" s="255">
        <v>0.036904300000000001</v>
      </c>
      <c r="R159" s="255">
        <f>Q159*H159</f>
        <v>0.73808600000000002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231</v>
      </c>
      <c r="AT159" s="257" t="s">
        <v>226</v>
      </c>
      <c r="AU159" s="257" t="s">
        <v>91</v>
      </c>
      <c r="AY159" s="16" t="s">
        <v>224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89</v>
      </c>
      <c r="BK159" s="258">
        <f>ROUND(I159*H159,2)</f>
        <v>0</v>
      </c>
      <c r="BL159" s="16" t="s">
        <v>231</v>
      </c>
      <c r="BM159" s="257" t="s">
        <v>324</v>
      </c>
    </row>
    <row r="160" s="2" customFormat="1">
      <c r="A160" s="38"/>
      <c r="B160" s="39"/>
      <c r="C160" s="40"/>
      <c r="D160" s="259" t="s">
        <v>261</v>
      </c>
      <c r="E160" s="40"/>
      <c r="F160" s="260" t="s">
        <v>1509</v>
      </c>
      <c r="G160" s="40"/>
      <c r="H160" s="40"/>
      <c r="I160" s="154"/>
      <c r="J160" s="40"/>
      <c r="K160" s="40"/>
      <c r="L160" s="44"/>
      <c r="M160" s="261"/>
      <c r="N160" s="26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261</v>
      </c>
      <c r="AU160" s="16" t="s">
        <v>91</v>
      </c>
    </row>
    <row r="161" s="13" customFormat="1">
      <c r="A161" s="13"/>
      <c r="B161" s="263"/>
      <c r="C161" s="264"/>
      <c r="D161" s="259" t="s">
        <v>263</v>
      </c>
      <c r="E161" s="273" t="s">
        <v>1</v>
      </c>
      <c r="F161" s="265" t="s">
        <v>324</v>
      </c>
      <c r="G161" s="264"/>
      <c r="H161" s="266">
        <v>20</v>
      </c>
      <c r="I161" s="267"/>
      <c r="J161" s="264"/>
      <c r="K161" s="264"/>
      <c r="L161" s="268"/>
      <c r="M161" s="269"/>
      <c r="N161" s="270"/>
      <c r="O161" s="270"/>
      <c r="P161" s="270"/>
      <c r="Q161" s="270"/>
      <c r="R161" s="270"/>
      <c r="S161" s="270"/>
      <c r="T161" s="27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2" t="s">
        <v>263</v>
      </c>
      <c r="AU161" s="272" t="s">
        <v>91</v>
      </c>
      <c r="AV161" s="13" t="s">
        <v>91</v>
      </c>
      <c r="AW161" s="13" t="s">
        <v>38</v>
      </c>
      <c r="AX161" s="13" t="s">
        <v>82</v>
      </c>
      <c r="AY161" s="272" t="s">
        <v>224</v>
      </c>
    </row>
    <row r="162" s="14" customFormat="1">
      <c r="A162" s="14"/>
      <c r="B162" s="274"/>
      <c r="C162" s="275"/>
      <c r="D162" s="259" t="s">
        <v>263</v>
      </c>
      <c r="E162" s="276" t="s">
        <v>1</v>
      </c>
      <c r="F162" s="277" t="s">
        <v>277</v>
      </c>
      <c r="G162" s="275"/>
      <c r="H162" s="278">
        <v>20</v>
      </c>
      <c r="I162" s="279"/>
      <c r="J162" s="275"/>
      <c r="K162" s="275"/>
      <c r="L162" s="280"/>
      <c r="M162" s="281"/>
      <c r="N162" s="282"/>
      <c r="O162" s="282"/>
      <c r="P162" s="282"/>
      <c r="Q162" s="282"/>
      <c r="R162" s="282"/>
      <c r="S162" s="282"/>
      <c r="T162" s="28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4" t="s">
        <v>263</v>
      </c>
      <c r="AU162" s="284" t="s">
        <v>91</v>
      </c>
      <c r="AV162" s="14" t="s">
        <v>231</v>
      </c>
      <c r="AW162" s="14" t="s">
        <v>38</v>
      </c>
      <c r="AX162" s="14" t="s">
        <v>89</v>
      </c>
      <c r="AY162" s="284" t="s">
        <v>224</v>
      </c>
    </row>
    <row r="163" s="2" customFormat="1" ht="16.5" customHeight="1">
      <c r="A163" s="38"/>
      <c r="B163" s="39"/>
      <c r="C163" s="246" t="s">
        <v>278</v>
      </c>
      <c r="D163" s="246" t="s">
        <v>226</v>
      </c>
      <c r="E163" s="247" t="s">
        <v>241</v>
      </c>
      <c r="F163" s="248" t="s">
        <v>242</v>
      </c>
      <c r="G163" s="249" t="s">
        <v>239</v>
      </c>
      <c r="H163" s="250">
        <v>20</v>
      </c>
      <c r="I163" s="251"/>
      <c r="J163" s="252">
        <f>ROUND(I163*H163,2)</f>
        <v>0</v>
      </c>
      <c r="K163" s="248" t="s">
        <v>1</v>
      </c>
      <c r="L163" s="44"/>
      <c r="M163" s="253" t="s">
        <v>1</v>
      </c>
      <c r="N163" s="254" t="s">
        <v>47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231</v>
      </c>
      <c r="AT163" s="257" t="s">
        <v>226</v>
      </c>
      <c r="AU163" s="257" t="s">
        <v>91</v>
      </c>
      <c r="AY163" s="16" t="s">
        <v>224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89</v>
      </c>
      <c r="BK163" s="258">
        <f>ROUND(I163*H163,2)</f>
        <v>0</v>
      </c>
      <c r="BL163" s="16" t="s">
        <v>231</v>
      </c>
      <c r="BM163" s="257" t="s">
        <v>1510</v>
      </c>
    </row>
    <row r="164" s="2" customFormat="1" ht="16.5" customHeight="1">
      <c r="A164" s="38"/>
      <c r="B164" s="39"/>
      <c r="C164" s="246" t="s">
        <v>282</v>
      </c>
      <c r="D164" s="246" t="s">
        <v>226</v>
      </c>
      <c r="E164" s="247" t="s">
        <v>1511</v>
      </c>
      <c r="F164" s="248" t="s">
        <v>1512</v>
      </c>
      <c r="G164" s="249" t="s">
        <v>247</v>
      </c>
      <c r="H164" s="250">
        <v>22.5</v>
      </c>
      <c r="I164" s="251"/>
      <c r="J164" s="252">
        <f>ROUND(I164*H164,2)</f>
        <v>0</v>
      </c>
      <c r="K164" s="248" t="s">
        <v>230</v>
      </c>
      <c r="L164" s="44"/>
      <c r="M164" s="253" t="s">
        <v>1</v>
      </c>
      <c r="N164" s="254" t="s">
        <v>47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231</v>
      </c>
      <c r="AT164" s="257" t="s">
        <v>226</v>
      </c>
      <c r="AU164" s="257" t="s">
        <v>91</v>
      </c>
      <c r="AY164" s="16" t="s">
        <v>224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89</v>
      </c>
      <c r="BK164" s="258">
        <f>ROUND(I164*H164,2)</f>
        <v>0</v>
      </c>
      <c r="BL164" s="16" t="s">
        <v>231</v>
      </c>
      <c r="BM164" s="257" t="s">
        <v>333</v>
      </c>
    </row>
    <row r="165" s="2" customFormat="1">
      <c r="A165" s="38"/>
      <c r="B165" s="39"/>
      <c r="C165" s="40"/>
      <c r="D165" s="259" t="s">
        <v>261</v>
      </c>
      <c r="E165" s="40"/>
      <c r="F165" s="260" t="s">
        <v>1513</v>
      </c>
      <c r="G165" s="40"/>
      <c r="H165" s="40"/>
      <c r="I165" s="154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261</v>
      </c>
      <c r="AU165" s="16" t="s">
        <v>91</v>
      </c>
    </row>
    <row r="166" s="13" customFormat="1">
      <c r="A166" s="13"/>
      <c r="B166" s="263"/>
      <c r="C166" s="264"/>
      <c r="D166" s="259" t="s">
        <v>263</v>
      </c>
      <c r="E166" s="273" t="s">
        <v>1</v>
      </c>
      <c r="F166" s="265" t="s">
        <v>1514</v>
      </c>
      <c r="G166" s="264"/>
      <c r="H166" s="266">
        <v>22.5</v>
      </c>
      <c r="I166" s="267"/>
      <c r="J166" s="264"/>
      <c r="K166" s="264"/>
      <c r="L166" s="268"/>
      <c r="M166" s="269"/>
      <c r="N166" s="270"/>
      <c r="O166" s="270"/>
      <c r="P166" s="270"/>
      <c r="Q166" s="270"/>
      <c r="R166" s="270"/>
      <c r="S166" s="270"/>
      <c r="T166" s="27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2" t="s">
        <v>263</v>
      </c>
      <c r="AU166" s="272" t="s">
        <v>91</v>
      </c>
      <c r="AV166" s="13" t="s">
        <v>91</v>
      </c>
      <c r="AW166" s="13" t="s">
        <v>38</v>
      </c>
      <c r="AX166" s="13" t="s">
        <v>82</v>
      </c>
      <c r="AY166" s="272" t="s">
        <v>224</v>
      </c>
    </row>
    <row r="167" s="14" customFormat="1">
      <c r="A167" s="14"/>
      <c r="B167" s="274"/>
      <c r="C167" s="275"/>
      <c r="D167" s="259" t="s">
        <v>263</v>
      </c>
      <c r="E167" s="276" t="s">
        <v>1</v>
      </c>
      <c r="F167" s="277" t="s">
        <v>277</v>
      </c>
      <c r="G167" s="275"/>
      <c r="H167" s="278">
        <v>22.5</v>
      </c>
      <c r="I167" s="279"/>
      <c r="J167" s="275"/>
      <c r="K167" s="275"/>
      <c r="L167" s="280"/>
      <c r="M167" s="281"/>
      <c r="N167" s="282"/>
      <c r="O167" s="282"/>
      <c r="P167" s="282"/>
      <c r="Q167" s="282"/>
      <c r="R167" s="282"/>
      <c r="S167" s="282"/>
      <c r="T167" s="28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4" t="s">
        <v>263</v>
      </c>
      <c r="AU167" s="284" t="s">
        <v>91</v>
      </c>
      <c r="AV167" s="14" t="s">
        <v>231</v>
      </c>
      <c r="AW167" s="14" t="s">
        <v>38</v>
      </c>
      <c r="AX167" s="14" t="s">
        <v>89</v>
      </c>
      <c r="AY167" s="284" t="s">
        <v>224</v>
      </c>
    </row>
    <row r="168" s="2" customFormat="1" ht="21.75" customHeight="1">
      <c r="A168" s="38"/>
      <c r="B168" s="39"/>
      <c r="C168" s="246" t="s">
        <v>288</v>
      </c>
      <c r="D168" s="246" t="s">
        <v>226</v>
      </c>
      <c r="E168" s="247" t="s">
        <v>699</v>
      </c>
      <c r="F168" s="248" t="s">
        <v>700</v>
      </c>
      <c r="G168" s="249" t="s">
        <v>247</v>
      </c>
      <c r="H168" s="250">
        <v>456.79500000000002</v>
      </c>
      <c r="I168" s="251"/>
      <c r="J168" s="252">
        <f>ROUND(I168*H168,2)</f>
        <v>0</v>
      </c>
      <c r="K168" s="248" t="s">
        <v>230</v>
      </c>
      <c r="L168" s="44"/>
      <c r="M168" s="253" t="s">
        <v>1</v>
      </c>
      <c r="N168" s="254" t="s">
        <v>47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342</v>
      </c>
    </row>
    <row r="169" s="13" customFormat="1">
      <c r="A169" s="13"/>
      <c r="B169" s="263"/>
      <c r="C169" s="264"/>
      <c r="D169" s="259" t="s">
        <v>263</v>
      </c>
      <c r="E169" s="273" t="s">
        <v>1</v>
      </c>
      <c r="F169" s="265" t="s">
        <v>1515</v>
      </c>
      <c r="G169" s="264"/>
      <c r="H169" s="266">
        <v>427.72500000000002</v>
      </c>
      <c r="I169" s="267"/>
      <c r="J169" s="264"/>
      <c r="K169" s="264"/>
      <c r="L169" s="268"/>
      <c r="M169" s="269"/>
      <c r="N169" s="270"/>
      <c r="O169" s="270"/>
      <c r="P169" s="270"/>
      <c r="Q169" s="270"/>
      <c r="R169" s="270"/>
      <c r="S169" s="270"/>
      <c r="T169" s="27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2" t="s">
        <v>263</v>
      </c>
      <c r="AU169" s="272" t="s">
        <v>91</v>
      </c>
      <c r="AV169" s="13" t="s">
        <v>91</v>
      </c>
      <c r="AW169" s="13" t="s">
        <v>38</v>
      </c>
      <c r="AX169" s="13" t="s">
        <v>82</v>
      </c>
      <c r="AY169" s="272" t="s">
        <v>224</v>
      </c>
    </row>
    <row r="170" s="13" customFormat="1">
      <c r="A170" s="13"/>
      <c r="B170" s="263"/>
      <c r="C170" s="264"/>
      <c r="D170" s="259" t="s">
        <v>263</v>
      </c>
      <c r="E170" s="273" t="s">
        <v>1</v>
      </c>
      <c r="F170" s="265" t="s">
        <v>1516</v>
      </c>
      <c r="G170" s="264"/>
      <c r="H170" s="266">
        <v>12</v>
      </c>
      <c r="I170" s="267"/>
      <c r="J170" s="264"/>
      <c r="K170" s="264"/>
      <c r="L170" s="268"/>
      <c r="M170" s="269"/>
      <c r="N170" s="270"/>
      <c r="O170" s="270"/>
      <c r="P170" s="270"/>
      <c r="Q170" s="270"/>
      <c r="R170" s="270"/>
      <c r="S170" s="270"/>
      <c r="T170" s="27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2" t="s">
        <v>263</v>
      </c>
      <c r="AU170" s="272" t="s">
        <v>91</v>
      </c>
      <c r="AV170" s="13" t="s">
        <v>91</v>
      </c>
      <c r="AW170" s="13" t="s">
        <v>38</v>
      </c>
      <c r="AX170" s="13" t="s">
        <v>82</v>
      </c>
      <c r="AY170" s="272" t="s">
        <v>224</v>
      </c>
    </row>
    <row r="171" s="13" customFormat="1">
      <c r="A171" s="13"/>
      <c r="B171" s="263"/>
      <c r="C171" s="264"/>
      <c r="D171" s="259" t="s">
        <v>263</v>
      </c>
      <c r="E171" s="273" t="s">
        <v>1</v>
      </c>
      <c r="F171" s="265" t="s">
        <v>1517</v>
      </c>
      <c r="G171" s="264"/>
      <c r="H171" s="266">
        <v>1.518</v>
      </c>
      <c r="I171" s="267"/>
      <c r="J171" s="264"/>
      <c r="K171" s="264"/>
      <c r="L171" s="268"/>
      <c r="M171" s="269"/>
      <c r="N171" s="270"/>
      <c r="O171" s="270"/>
      <c r="P171" s="270"/>
      <c r="Q171" s="270"/>
      <c r="R171" s="270"/>
      <c r="S171" s="270"/>
      <c r="T171" s="27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2" t="s">
        <v>263</v>
      </c>
      <c r="AU171" s="272" t="s">
        <v>91</v>
      </c>
      <c r="AV171" s="13" t="s">
        <v>91</v>
      </c>
      <c r="AW171" s="13" t="s">
        <v>38</v>
      </c>
      <c r="AX171" s="13" t="s">
        <v>82</v>
      </c>
      <c r="AY171" s="272" t="s">
        <v>224</v>
      </c>
    </row>
    <row r="172" s="13" customFormat="1">
      <c r="A172" s="13"/>
      <c r="B172" s="263"/>
      <c r="C172" s="264"/>
      <c r="D172" s="259" t="s">
        <v>263</v>
      </c>
      <c r="E172" s="273" t="s">
        <v>1</v>
      </c>
      <c r="F172" s="265" t="s">
        <v>1518</v>
      </c>
      <c r="G172" s="264"/>
      <c r="H172" s="266">
        <v>0.55200000000000005</v>
      </c>
      <c r="I172" s="267"/>
      <c r="J172" s="264"/>
      <c r="K172" s="264"/>
      <c r="L172" s="268"/>
      <c r="M172" s="269"/>
      <c r="N172" s="270"/>
      <c r="O172" s="270"/>
      <c r="P172" s="270"/>
      <c r="Q172" s="270"/>
      <c r="R172" s="270"/>
      <c r="S172" s="270"/>
      <c r="T172" s="27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2" t="s">
        <v>263</v>
      </c>
      <c r="AU172" s="272" t="s">
        <v>91</v>
      </c>
      <c r="AV172" s="13" t="s">
        <v>91</v>
      </c>
      <c r="AW172" s="13" t="s">
        <v>38</v>
      </c>
      <c r="AX172" s="13" t="s">
        <v>82</v>
      </c>
      <c r="AY172" s="272" t="s">
        <v>224</v>
      </c>
    </row>
    <row r="173" s="13" customFormat="1">
      <c r="A173" s="13"/>
      <c r="B173" s="263"/>
      <c r="C173" s="264"/>
      <c r="D173" s="259" t="s">
        <v>263</v>
      </c>
      <c r="E173" s="273" t="s">
        <v>1</v>
      </c>
      <c r="F173" s="265" t="s">
        <v>1519</v>
      </c>
      <c r="G173" s="264"/>
      <c r="H173" s="266">
        <v>15</v>
      </c>
      <c r="I173" s="267"/>
      <c r="J173" s="264"/>
      <c r="K173" s="264"/>
      <c r="L173" s="268"/>
      <c r="M173" s="269"/>
      <c r="N173" s="270"/>
      <c r="O173" s="270"/>
      <c r="P173" s="270"/>
      <c r="Q173" s="270"/>
      <c r="R173" s="270"/>
      <c r="S173" s="270"/>
      <c r="T173" s="27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2" t="s">
        <v>263</v>
      </c>
      <c r="AU173" s="272" t="s">
        <v>91</v>
      </c>
      <c r="AV173" s="13" t="s">
        <v>91</v>
      </c>
      <c r="AW173" s="13" t="s">
        <v>38</v>
      </c>
      <c r="AX173" s="13" t="s">
        <v>82</v>
      </c>
      <c r="AY173" s="272" t="s">
        <v>224</v>
      </c>
    </row>
    <row r="174" s="14" customFormat="1">
      <c r="A174" s="14"/>
      <c r="B174" s="274"/>
      <c r="C174" s="275"/>
      <c r="D174" s="259" t="s">
        <v>263</v>
      </c>
      <c r="E174" s="276" t="s">
        <v>1</v>
      </c>
      <c r="F174" s="277" t="s">
        <v>277</v>
      </c>
      <c r="G174" s="275"/>
      <c r="H174" s="278">
        <v>456.79500000000002</v>
      </c>
      <c r="I174" s="279"/>
      <c r="J174" s="275"/>
      <c r="K174" s="275"/>
      <c r="L174" s="280"/>
      <c r="M174" s="281"/>
      <c r="N174" s="282"/>
      <c r="O174" s="282"/>
      <c r="P174" s="282"/>
      <c r="Q174" s="282"/>
      <c r="R174" s="282"/>
      <c r="S174" s="282"/>
      <c r="T174" s="28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4" t="s">
        <v>263</v>
      </c>
      <c r="AU174" s="284" t="s">
        <v>91</v>
      </c>
      <c r="AV174" s="14" t="s">
        <v>231</v>
      </c>
      <c r="AW174" s="14" t="s">
        <v>38</v>
      </c>
      <c r="AX174" s="14" t="s">
        <v>89</v>
      </c>
      <c r="AY174" s="284" t="s">
        <v>224</v>
      </c>
    </row>
    <row r="175" s="2" customFormat="1" ht="21.75" customHeight="1">
      <c r="A175" s="38"/>
      <c r="B175" s="39"/>
      <c r="C175" s="246" t="s">
        <v>293</v>
      </c>
      <c r="D175" s="246" t="s">
        <v>226</v>
      </c>
      <c r="E175" s="247" t="s">
        <v>250</v>
      </c>
      <c r="F175" s="248" t="s">
        <v>251</v>
      </c>
      <c r="G175" s="249" t="s">
        <v>247</v>
      </c>
      <c r="H175" s="250">
        <v>228.405</v>
      </c>
      <c r="I175" s="251"/>
      <c r="J175" s="252">
        <f>ROUND(I175*H175,2)</f>
        <v>0</v>
      </c>
      <c r="K175" s="248" t="s">
        <v>230</v>
      </c>
      <c r="L175" s="44"/>
      <c r="M175" s="253" t="s">
        <v>1</v>
      </c>
      <c r="N175" s="254" t="s">
        <v>47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231</v>
      </c>
      <c r="AT175" s="257" t="s">
        <v>226</v>
      </c>
      <c r="AU175" s="257" t="s">
        <v>91</v>
      </c>
      <c r="AY175" s="16" t="s">
        <v>224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6" t="s">
        <v>89</v>
      </c>
      <c r="BK175" s="258">
        <f>ROUND(I175*H175,2)</f>
        <v>0</v>
      </c>
      <c r="BL175" s="16" t="s">
        <v>231</v>
      </c>
      <c r="BM175" s="257" t="s">
        <v>366</v>
      </c>
    </row>
    <row r="176" s="13" customFormat="1">
      <c r="A176" s="13"/>
      <c r="B176" s="263"/>
      <c r="C176" s="264"/>
      <c r="D176" s="259" t="s">
        <v>263</v>
      </c>
      <c r="E176" s="273" t="s">
        <v>1</v>
      </c>
      <c r="F176" s="265" t="s">
        <v>1520</v>
      </c>
      <c r="G176" s="264"/>
      <c r="H176" s="266">
        <v>228.405</v>
      </c>
      <c r="I176" s="267"/>
      <c r="J176" s="264"/>
      <c r="K176" s="264"/>
      <c r="L176" s="268"/>
      <c r="M176" s="269"/>
      <c r="N176" s="270"/>
      <c r="O176" s="270"/>
      <c r="P176" s="270"/>
      <c r="Q176" s="270"/>
      <c r="R176" s="270"/>
      <c r="S176" s="270"/>
      <c r="T176" s="27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2" t="s">
        <v>263</v>
      </c>
      <c r="AU176" s="272" t="s">
        <v>91</v>
      </c>
      <c r="AV176" s="13" t="s">
        <v>91</v>
      </c>
      <c r="AW176" s="13" t="s">
        <v>38</v>
      </c>
      <c r="AX176" s="13" t="s">
        <v>82</v>
      </c>
      <c r="AY176" s="272" t="s">
        <v>224</v>
      </c>
    </row>
    <row r="177" s="14" customFormat="1">
      <c r="A177" s="14"/>
      <c r="B177" s="274"/>
      <c r="C177" s="275"/>
      <c r="D177" s="259" t="s">
        <v>263</v>
      </c>
      <c r="E177" s="276" t="s">
        <v>1</v>
      </c>
      <c r="F177" s="277" t="s">
        <v>277</v>
      </c>
      <c r="G177" s="275"/>
      <c r="H177" s="278">
        <v>228.405</v>
      </c>
      <c r="I177" s="279"/>
      <c r="J177" s="275"/>
      <c r="K177" s="275"/>
      <c r="L177" s="280"/>
      <c r="M177" s="281"/>
      <c r="N177" s="282"/>
      <c r="O177" s="282"/>
      <c r="P177" s="282"/>
      <c r="Q177" s="282"/>
      <c r="R177" s="282"/>
      <c r="S177" s="282"/>
      <c r="T177" s="28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4" t="s">
        <v>263</v>
      </c>
      <c r="AU177" s="284" t="s">
        <v>91</v>
      </c>
      <c r="AV177" s="14" t="s">
        <v>231</v>
      </c>
      <c r="AW177" s="14" t="s">
        <v>38</v>
      </c>
      <c r="AX177" s="14" t="s">
        <v>89</v>
      </c>
      <c r="AY177" s="284" t="s">
        <v>224</v>
      </c>
    </row>
    <row r="178" s="2" customFormat="1" ht="16.5" customHeight="1">
      <c r="A178" s="38"/>
      <c r="B178" s="39"/>
      <c r="C178" s="246" t="s">
        <v>8</v>
      </c>
      <c r="D178" s="246" t="s">
        <v>226</v>
      </c>
      <c r="E178" s="247" t="s">
        <v>1270</v>
      </c>
      <c r="F178" s="248" t="s">
        <v>1271</v>
      </c>
      <c r="G178" s="249" t="s">
        <v>247</v>
      </c>
      <c r="H178" s="250">
        <v>0.71999999999999997</v>
      </c>
      <c r="I178" s="251"/>
      <c r="J178" s="252">
        <f>ROUND(I178*H178,2)</f>
        <v>0</v>
      </c>
      <c r="K178" s="248" t="s">
        <v>230</v>
      </c>
      <c r="L178" s="44"/>
      <c r="M178" s="253" t="s">
        <v>1</v>
      </c>
      <c r="N178" s="254" t="s">
        <v>47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231</v>
      </c>
      <c r="AT178" s="257" t="s">
        <v>226</v>
      </c>
      <c r="AU178" s="257" t="s">
        <v>91</v>
      </c>
      <c r="AY178" s="16" t="s">
        <v>224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89</v>
      </c>
      <c r="BK178" s="258">
        <f>ROUND(I178*H178,2)</f>
        <v>0</v>
      </c>
      <c r="BL178" s="16" t="s">
        <v>231</v>
      </c>
      <c r="BM178" s="257" t="s">
        <v>386</v>
      </c>
    </row>
    <row r="179" s="2" customFormat="1">
      <c r="A179" s="38"/>
      <c r="B179" s="39"/>
      <c r="C179" s="40"/>
      <c r="D179" s="259" t="s">
        <v>261</v>
      </c>
      <c r="E179" s="40"/>
      <c r="F179" s="260" t="s">
        <v>1521</v>
      </c>
      <c r="G179" s="40"/>
      <c r="H179" s="40"/>
      <c r="I179" s="154"/>
      <c r="J179" s="40"/>
      <c r="K179" s="40"/>
      <c r="L179" s="44"/>
      <c r="M179" s="261"/>
      <c r="N179" s="26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6" t="s">
        <v>261</v>
      </c>
      <c r="AU179" s="16" t="s">
        <v>91</v>
      </c>
    </row>
    <row r="180" s="13" customFormat="1">
      <c r="A180" s="13"/>
      <c r="B180" s="263"/>
      <c r="C180" s="264"/>
      <c r="D180" s="259" t="s">
        <v>263</v>
      </c>
      <c r="E180" s="273" t="s">
        <v>1</v>
      </c>
      <c r="F180" s="265" t="s">
        <v>1273</v>
      </c>
      <c r="G180" s="264"/>
      <c r="H180" s="266">
        <v>0.71999999999999997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263</v>
      </c>
      <c r="AU180" s="272" t="s">
        <v>91</v>
      </c>
      <c r="AV180" s="13" t="s">
        <v>91</v>
      </c>
      <c r="AW180" s="13" t="s">
        <v>38</v>
      </c>
      <c r="AX180" s="13" t="s">
        <v>82</v>
      </c>
      <c r="AY180" s="272" t="s">
        <v>224</v>
      </c>
    </row>
    <row r="181" s="14" customFormat="1">
      <c r="A181" s="14"/>
      <c r="B181" s="274"/>
      <c r="C181" s="275"/>
      <c r="D181" s="259" t="s">
        <v>263</v>
      </c>
      <c r="E181" s="276" t="s">
        <v>1</v>
      </c>
      <c r="F181" s="277" t="s">
        <v>277</v>
      </c>
      <c r="G181" s="275"/>
      <c r="H181" s="278">
        <v>0.71999999999999997</v>
      </c>
      <c r="I181" s="279"/>
      <c r="J181" s="275"/>
      <c r="K181" s="275"/>
      <c r="L181" s="280"/>
      <c r="M181" s="281"/>
      <c r="N181" s="282"/>
      <c r="O181" s="282"/>
      <c r="P181" s="282"/>
      <c r="Q181" s="282"/>
      <c r="R181" s="282"/>
      <c r="S181" s="282"/>
      <c r="T181" s="28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4" t="s">
        <v>263</v>
      </c>
      <c r="AU181" s="284" t="s">
        <v>91</v>
      </c>
      <c r="AV181" s="14" t="s">
        <v>231</v>
      </c>
      <c r="AW181" s="14" t="s">
        <v>38</v>
      </c>
      <c r="AX181" s="14" t="s">
        <v>89</v>
      </c>
      <c r="AY181" s="284" t="s">
        <v>224</v>
      </c>
    </row>
    <row r="182" s="2" customFormat="1" ht="16.5" customHeight="1">
      <c r="A182" s="38"/>
      <c r="B182" s="39"/>
      <c r="C182" s="285" t="s">
        <v>303</v>
      </c>
      <c r="D182" s="285" t="s">
        <v>283</v>
      </c>
      <c r="E182" s="286" t="s">
        <v>1274</v>
      </c>
      <c r="F182" s="287" t="s">
        <v>1275</v>
      </c>
      <c r="G182" s="288" t="s">
        <v>268</v>
      </c>
      <c r="H182" s="289">
        <v>1.3680000000000001</v>
      </c>
      <c r="I182" s="290"/>
      <c r="J182" s="291">
        <f>ROUND(I182*H182,2)</f>
        <v>0</v>
      </c>
      <c r="K182" s="287" t="s">
        <v>230</v>
      </c>
      <c r="L182" s="292"/>
      <c r="M182" s="293" t="s">
        <v>1</v>
      </c>
      <c r="N182" s="294" t="s">
        <v>47</v>
      </c>
      <c r="O182" s="91"/>
      <c r="P182" s="255">
        <f>O182*H182</f>
        <v>0</v>
      </c>
      <c r="Q182" s="255">
        <v>1</v>
      </c>
      <c r="R182" s="255">
        <f>Q182*H182</f>
        <v>1.3680000000000001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257</v>
      </c>
      <c r="AT182" s="257" t="s">
        <v>283</v>
      </c>
      <c r="AU182" s="257" t="s">
        <v>91</v>
      </c>
      <c r="AY182" s="16" t="s">
        <v>224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89</v>
      </c>
      <c r="BK182" s="258">
        <f>ROUND(I182*H182,2)</f>
        <v>0</v>
      </c>
      <c r="BL182" s="16" t="s">
        <v>231</v>
      </c>
      <c r="BM182" s="257" t="s">
        <v>1522</v>
      </c>
    </row>
    <row r="183" s="13" customFormat="1">
      <c r="A183" s="13"/>
      <c r="B183" s="263"/>
      <c r="C183" s="264"/>
      <c r="D183" s="259" t="s">
        <v>263</v>
      </c>
      <c r="E183" s="273" t="s">
        <v>1</v>
      </c>
      <c r="F183" s="265" t="s">
        <v>1277</v>
      </c>
      <c r="G183" s="264"/>
      <c r="H183" s="266">
        <v>1.3680000000000001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2" t="s">
        <v>263</v>
      </c>
      <c r="AU183" s="272" t="s">
        <v>91</v>
      </c>
      <c r="AV183" s="13" t="s">
        <v>91</v>
      </c>
      <c r="AW183" s="13" t="s">
        <v>38</v>
      </c>
      <c r="AX183" s="13" t="s">
        <v>89</v>
      </c>
      <c r="AY183" s="272" t="s">
        <v>224</v>
      </c>
    </row>
    <row r="184" s="2" customFormat="1" ht="21.75" customHeight="1">
      <c r="A184" s="38"/>
      <c r="B184" s="39"/>
      <c r="C184" s="246" t="s">
        <v>309</v>
      </c>
      <c r="D184" s="246" t="s">
        <v>226</v>
      </c>
      <c r="E184" s="247" t="s">
        <v>1278</v>
      </c>
      <c r="F184" s="248" t="s">
        <v>1279</v>
      </c>
      <c r="G184" s="249" t="s">
        <v>247</v>
      </c>
      <c r="H184" s="250">
        <v>0.71999999999999997</v>
      </c>
      <c r="I184" s="251"/>
      <c r="J184" s="252">
        <f>ROUND(I184*H184,2)</f>
        <v>0</v>
      </c>
      <c r="K184" s="248" t="s">
        <v>230</v>
      </c>
      <c r="L184" s="44"/>
      <c r="M184" s="253" t="s">
        <v>1</v>
      </c>
      <c r="N184" s="254" t="s">
        <v>47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231</v>
      </c>
      <c r="AT184" s="257" t="s">
        <v>226</v>
      </c>
      <c r="AU184" s="257" t="s">
        <v>91</v>
      </c>
      <c r="AY184" s="16" t="s">
        <v>224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6" t="s">
        <v>89</v>
      </c>
      <c r="BK184" s="258">
        <f>ROUND(I184*H184,2)</f>
        <v>0</v>
      </c>
      <c r="BL184" s="16" t="s">
        <v>231</v>
      </c>
      <c r="BM184" s="257" t="s">
        <v>405</v>
      </c>
    </row>
    <row r="185" s="2" customFormat="1" ht="21.75" customHeight="1">
      <c r="A185" s="38"/>
      <c r="B185" s="39"/>
      <c r="C185" s="246" t="s">
        <v>313</v>
      </c>
      <c r="D185" s="246" t="s">
        <v>226</v>
      </c>
      <c r="E185" s="247" t="s">
        <v>254</v>
      </c>
      <c r="F185" s="248" t="s">
        <v>255</v>
      </c>
      <c r="G185" s="249" t="s">
        <v>247</v>
      </c>
      <c r="H185" s="250">
        <v>463.51499999999999</v>
      </c>
      <c r="I185" s="251"/>
      <c r="J185" s="252">
        <f>ROUND(I185*H185,2)</f>
        <v>0</v>
      </c>
      <c r="K185" s="248" t="s">
        <v>230</v>
      </c>
      <c r="L185" s="44"/>
      <c r="M185" s="253" t="s">
        <v>1</v>
      </c>
      <c r="N185" s="254" t="s">
        <v>47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231</v>
      </c>
      <c r="AT185" s="257" t="s">
        <v>226</v>
      </c>
      <c r="AU185" s="257" t="s">
        <v>91</v>
      </c>
      <c r="AY185" s="16" t="s">
        <v>224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6" t="s">
        <v>89</v>
      </c>
      <c r="BK185" s="258">
        <f>ROUND(I185*H185,2)</f>
        <v>0</v>
      </c>
      <c r="BL185" s="16" t="s">
        <v>231</v>
      </c>
      <c r="BM185" s="257" t="s">
        <v>1523</v>
      </c>
    </row>
    <row r="186" s="13" customFormat="1">
      <c r="A186" s="13"/>
      <c r="B186" s="263"/>
      <c r="C186" s="264"/>
      <c r="D186" s="259" t="s">
        <v>263</v>
      </c>
      <c r="E186" s="273" t="s">
        <v>1</v>
      </c>
      <c r="F186" s="265" t="s">
        <v>1524</v>
      </c>
      <c r="G186" s="264"/>
      <c r="H186" s="266">
        <v>457.51499999999999</v>
      </c>
      <c r="I186" s="267"/>
      <c r="J186" s="264"/>
      <c r="K186" s="264"/>
      <c r="L186" s="268"/>
      <c r="M186" s="269"/>
      <c r="N186" s="270"/>
      <c r="O186" s="270"/>
      <c r="P186" s="270"/>
      <c r="Q186" s="270"/>
      <c r="R186" s="270"/>
      <c r="S186" s="270"/>
      <c r="T186" s="27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2" t="s">
        <v>263</v>
      </c>
      <c r="AU186" s="272" t="s">
        <v>91</v>
      </c>
      <c r="AV186" s="13" t="s">
        <v>91</v>
      </c>
      <c r="AW186" s="13" t="s">
        <v>38</v>
      </c>
      <c r="AX186" s="13" t="s">
        <v>82</v>
      </c>
      <c r="AY186" s="272" t="s">
        <v>224</v>
      </c>
    </row>
    <row r="187" s="13" customFormat="1">
      <c r="A187" s="13"/>
      <c r="B187" s="263"/>
      <c r="C187" s="264"/>
      <c r="D187" s="259" t="s">
        <v>263</v>
      </c>
      <c r="E187" s="273" t="s">
        <v>1</v>
      </c>
      <c r="F187" s="265" t="s">
        <v>1288</v>
      </c>
      <c r="G187" s="264"/>
      <c r="H187" s="266">
        <v>6</v>
      </c>
      <c r="I187" s="267"/>
      <c r="J187" s="264"/>
      <c r="K187" s="264"/>
      <c r="L187" s="268"/>
      <c r="M187" s="269"/>
      <c r="N187" s="270"/>
      <c r="O187" s="270"/>
      <c r="P187" s="270"/>
      <c r="Q187" s="270"/>
      <c r="R187" s="270"/>
      <c r="S187" s="270"/>
      <c r="T187" s="27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2" t="s">
        <v>263</v>
      </c>
      <c r="AU187" s="272" t="s">
        <v>91</v>
      </c>
      <c r="AV187" s="13" t="s">
        <v>91</v>
      </c>
      <c r="AW187" s="13" t="s">
        <v>38</v>
      </c>
      <c r="AX187" s="13" t="s">
        <v>82</v>
      </c>
      <c r="AY187" s="272" t="s">
        <v>224</v>
      </c>
    </row>
    <row r="188" s="14" customFormat="1">
      <c r="A188" s="14"/>
      <c r="B188" s="274"/>
      <c r="C188" s="275"/>
      <c r="D188" s="259" t="s">
        <v>263</v>
      </c>
      <c r="E188" s="276" t="s">
        <v>1</v>
      </c>
      <c r="F188" s="277" t="s">
        <v>277</v>
      </c>
      <c r="G188" s="275"/>
      <c r="H188" s="278">
        <v>463.51499999999999</v>
      </c>
      <c r="I188" s="279"/>
      <c r="J188" s="275"/>
      <c r="K188" s="275"/>
      <c r="L188" s="280"/>
      <c r="M188" s="281"/>
      <c r="N188" s="282"/>
      <c r="O188" s="282"/>
      <c r="P188" s="282"/>
      <c r="Q188" s="282"/>
      <c r="R188" s="282"/>
      <c r="S188" s="282"/>
      <c r="T188" s="28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4" t="s">
        <v>263</v>
      </c>
      <c r="AU188" s="284" t="s">
        <v>91</v>
      </c>
      <c r="AV188" s="14" t="s">
        <v>231</v>
      </c>
      <c r="AW188" s="14" t="s">
        <v>38</v>
      </c>
      <c r="AX188" s="14" t="s">
        <v>89</v>
      </c>
      <c r="AY188" s="284" t="s">
        <v>224</v>
      </c>
    </row>
    <row r="189" s="2" customFormat="1" ht="21.75" customHeight="1">
      <c r="A189" s="38"/>
      <c r="B189" s="39"/>
      <c r="C189" s="246" t="s">
        <v>318</v>
      </c>
      <c r="D189" s="246" t="s">
        <v>226</v>
      </c>
      <c r="E189" s="247" t="s">
        <v>258</v>
      </c>
      <c r="F189" s="248" t="s">
        <v>259</v>
      </c>
      <c r="G189" s="249" t="s">
        <v>247</v>
      </c>
      <c r="H189" s="250">
        <v>927.02999999999997</v>
      </c>
      <c r="I189" s="251"/>
      <c r="J189" s="252">
        <f>ROUND(I189*H189,2)</f>
        <v>0</v>
      </c>
      <c r="K189" s="248" t="s">
        <v>230</v>
      </c>
      <c r="L189" s="44"/>
      <c r="M189" s="253" t="s">
        <v>1</v>
      </c>
      <c r="N189" s="254" t="s">
        <v>47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231</v>
      </c>
      <c r="AT189" s="257" t="s">
        <v>226</v>
      </c>
      <c r="AU189" s="257" t="s">
        <v>91</v>
      </c>
      <c r="AY189" s="16" t="s">
        <v>224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6" t="s">
        <v>89</v>
      </c>
      <c r="BK189" s="258">
        <f>ROUND(I189*H189,2)</f>
        <v>0</v>
      </c>
      <c r="BL189" s="16" t="s">
        <v>231</v>
      </c>
      <c r="BM189" s="257" t="s">
        <v>1525</v>
      </c>
    </row>
    <row r="190" s="2" customFormat="1">
      <c r="A190" s="38"/>
      <c r="B190" s="39"/>
      <c r="C190" s="40"/>
      <c r="D190" s="259" t="s">
        <v>261</v>
      </c>
      <c r="E190" s="40"/>
      <c r="F190" s="260" t="s">
        <v>1526</v>
      </c>
      <c r="G190" s="40"/>
      <c r="H190" s="40"/>
      <c r="I190" s="154"/>
      <c r="J190" s="40"/>
      <c r="K190" s="40"/>
      <c r="L190" s="44"/>
      <c r="M190" s="261"/>
      <c r="N190" s="262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6" t="s">
        <v>261</v>
      </c>
      <c r="AU190" s="16" t="s">
        <v>91</v>
      </c>
    </row>
    <row r="191" s="13" customFormat="1">
      <c r="A191" s="13"/>
      <c r="B191" s="263"/>
      <c r="C191" s="264"/>
      <c r="D191" s="259" t="s">
        <v>263</v>
      </c>
      <c r="E191" s="264"/>
      <c r="F191" s="265" t="s">
        <v>1527</v>
      </c>
      <c r="G191" s="264"/>
      <c r="H191" s="266">
        <v>927.02999999999997</v>
      </c>
      <c r="I191" s="267"/>
      <c r="J191" s="264"/>
      <c r="K191" s="264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263</v>
      </c>
      <c r="AU191" s="272" t="s">
        <v>91</v>
      </c>
      <c r="AV191" s="13" t="s">
        <v>91</v>
      </c>
      <c r="AW191" s="13" t="s">
        <v>4</v>
      </c>
      <c r="AX191" s="13" t="s">
        <v>89</v>
      </c>
      <c r="AY191" s="272" t="s">
        <v>224</v>
      </c>
    </row>
    <row r="192" s="2" customFormat="1" ht="21.75" customHeight="1">
      <c r="A192" s="38"/>
      <c r="B192" s="39"/>
      <c r="C192" s="246" t="s">
        <v>324</v>
      </c>
      <c r="D192" s="246" t="s">
        <v>226</v>
      </c>
      <c r="E192" s="247" t="s">
        <v>711</v>
      </c>
      <c r="F192" s="248" t="s">
        <v>712</v>
      </c>
      <c r="G192" s="249" t="s">
        <v>268</v>
      </c>
      <c r="H192" s="250">
        <v>834.327</v>
      </c>
      <c r="I192" s="251"/>
      <c r="J192" s="252">
        <f>ROUND(I192*H192,2)</f>
        <v>0</v>
      </c>
      <c r="K192" s="248" t="s">
        <v>230</v>
      </c>
      <c r="L192" s="44"/>
      <c r="M192" s="253" t="s">
        <v>1</v>
      </c>
      <c r="N192" s="254" t="s">
        <v>47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231</v>
      </c>
      <c r="AT192" s="257" t="s">
        <v>226</v>
      </c>
      <c r="AU192" s="257" t="s">
        <v>91</v>
      </c>
      <c r="AY192" s="16" t="s">
        <v>224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6" t="s">
        <v>89</v>
      </c>
      <c r="BK192" s="258">
        <f>ROUND(I192*H192,2)</f>
        <v>0</v>
      </c>
      <c r="BL192" s="16" t="s">
        <v>231</v>
      </c>
      <c r="BM192" s="257" t="s">
        <v>424</v>
      </c>
    </row>
    <row r="193" s="2" customFormat="1">
      <c r="A193" s="38"/>
      <c r="B193" s="39"/>
      <c r="C193" s="40"/>
      <c r="D193" s="259" t="s">
        <v>261</v>
      </c>
      <c r="E193" s="40"/>
      <c r="F193" s="260" t="s">
        <v>1528</v>
      </c>
      <c r="G193" s="40"/>
      <c r="H193" s="40"/>
      <c r="I193" s="154"/>
      <c r="J193" s="40"/>
      <c r="K193" s="40"/>
      <c r="L193" s="44"/>
      <c r="M193" s="261"/>
      <c r="N193" s="262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6" t="s">
        <v>261</v>
      </c>
      <c r="AU193" s="16" t="s">
        <v>91</v>
      </c>
    </row>
    <row r="194" s="2" customFormat="1" ht="16.5" customHeight="1">
      <c r="A194" s="38"/>
      <c r="B194" s="39"/>
      <c r="C194" s="246" t="s">
        <v>7</v>
      </c>
      <c r="D194" s="246" t="s">
        <v>226</v>
      </c>
      <c r="E194" s="247" t="s">
        <v>1301</v>
      </c>
      <c r="F194" s="248" t="s">
        <v>1302</v>
      </c>
      <c r="G194" s="249" t="s">
        <v>229</v>
      </c>
      <c r="H194" s="250">
        <v>108</v>
      </c>
      <c r="I194" s="251"/>
      <c r="J194" s="252">
        <f>ROUND(I194*H194,2)</f>
        <v>0</v>
      </c>
      <c r="K194" s="248" t="s">
        <v>230</v>
      </c>
      <c r="L194" s="44"/>
      <c r="M194" s="253" t="s">
        <v>1</v>
      </c>
      <c r="N194" s="254" t="s">
        <v>47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231</v>
      </c>
      <c r="AT194" s="257" t="s">
        <v>226</v>
      </c>
      <c r="AU194" s="257" t="s">
        <v>91</v>
      </c>
      <c r="AY194" s="16" t="s">
        <v>224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6" t="s">
        <v>89</v>
      </c>
      <c r="BK194" s="258">
        <f>ROUND(I194*H194,2)</f>
        <v>0</v>
      </c>
      <c r="BL194" s="16" t="s">
        <v>231</v>
      </c>
      <c r="BM194" s="257" t="s">
        <v>466</v>
      </c>
    </row>
    <row r="195" s="2" customFormat="1">
      <c r="A195" s="38"/>
      <c r="B195" s="39"/>
      <c r="C195" s="40"/>
      <c r="D195" s="259" t="s">
        <v>261</v>
      </c>
      <c r="E195" s="40"/>
      <c r="F195" s="260" t="s">
        <v>1529</v>
      </c>
      <c r="G195" s="40"/>
      <c r="H195" s="40"/>
      <c r="I195" s="154"/>
      <c r="J195" s="40"/>
      <c r="K195" s="40"/>
      <c r="L195" s="44"/>
      <c r="M195" s="261"/>
      <c r="N195" s="262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6" t="s">
        <v>261</v>
      </c>
      <c r="AU195" s="16" t="s">
        <v>91</v>
      </c>
    </row>
    <row r="196" s="13" customFormat="1">
      <c r="A196" s="13"/>
      <c r="B196" s="263"/>
      <c r="C196" s="264"/>
      <c r="D196" s="259" t="s">
        <v>263</v>
      </c>
      <c r="E196" s="273" t="s">
        <v>1</v>
      </c>
      <c r="F196" s="265" t="s">
        <v>1530</v>
      </c>
      <c r="G196" s="264"/>
      <c r="H196" s="266">
        <v>108</v>
      </c>
      <c r="I196" s="267"/>
      <c r="J196" s="264"/>
      <c r="K196" s="264"/>
      <c r="L196" s="268"/>
      <c r="M196" s="269"/>
      <c r="N196" s="270"/>
      <c r="O196" s="270"/>
      <c r="P196" s="270"/>
      <c r="Q196" s="270"/>
      <c r="R196" s="270"/>
      <c r="S196" s="270"/>
      <c r="T196" s="27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2" t="s">
        <v>263</v>
      </c>
      <c r="AU196" s="272" t="s">
        <v>91</v>
      </c>
      <c r="AV196" s="13" t="s">
        <v>91</v>
      </c>
      <c r="AW196" s="13" t="s">
        <v>38</v>
      </c>
      <c r="AX196" s="13" t="s">
        <v>82</v>
      </c>
      <c r="AY196" s="272" t="s">
        <v>224</v>
      </c>
    </row>
    <row r="197" s="14" customFormat="1">
      <c r="A197" s="14"/>
      <c r="B197" s="274"/>
      <c r="C197" s="275"/>
      <c r="D197" s="259" t="s">
        <v>263</v>
      </c>
      <c r="E197" s="276" t="s">
        <v>1</v>
      </c>
      <c r="F197" s="277" t="s">
        <v>277</v>
      </c>
      <c r="G197" s="275"/>
      <c r="H197" s="278">
        <v>108</v>
      </c>
      <c r="I197" s="279"/>
      <c r="J197" s="275"/>
      <c r="K197" s="275"/>
      <c r="L197" s="280"/>
      <c r="M197" s="281"/>
      <c r="N197" s="282"/>
      <c r="O197" s="282"/>
      <c r="P197" s="282"/>
      <c r="Q197" s="282"/>
      <c r="R197" s="282"/>
      <c r="S197" s="282"/>
      <c r="T197" s="28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4" t="s">
        <v>263</v>
      </c>
      <c r="AU197" s="284" t="s">
        <v>91</v>
      </c>
      <c r="AV197" s="14" t="s">
        <v>231</v>
      </c>
      <c r="AW197" s="14" t="s">
        <v>38</v>
      </c>
      <c r="AX197" s="14" t="s">
        <v>89</v>
      </c>
      <c r="AY197" s="284" t="s">
        <v>224</v>
      </c>
    </row>
    <row r="198" s="2" customFormat="1" ht="21.75" customHeight="1">
      <c r="A198" s="38"/>
      <c r="B198" s="39"/>
      <c r="C198" s="246" t="s">
        <v>333</v>
      </c>
      <c r="D198" s="246" t="s">
        <v>226</v>
      </c>
      <c r="E198" s="247" t="s">
        <v>1531</v>
      </c>
      <c r="F198" s="248" t="s">
        <v>1532</v>
      </c>
      <c r="G198" s="249" t="s">
        <v>229</v>
      </c>
      <c r="H198" s="250">
        <v>165</v>
      </c>
      <c r="I198" s="251"/>
      <c r="J198" s="252">
        <f>ROUND(I198*H198,2)</f>
        <v>0</v>
      </c>
      <c r="K198" s="248" t="s">
        <v>230</v>
      </c>
      <c r="L198" s="44"/>
      <c r="M198" s="253" t="s">
        <v>1</v>
      </c>
      <c r="N198" s="254" t="s">
        <v>47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231</v>
      </c>
      <c r="AT198" s="257" t="s">
        <v>226</v>
      </c>
      <c r="AU198" s="257" t="s">
        <v>91</v>
      </c>
      <c r="AY198" s="16" t="s">
        <v>224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89</v>
      </c>
      <c r="BK198" s="258">
        <f>ROUND(I198*H198,2)</f>
        <v>0</v>
      </c>
      <c r="BL198" s="16" t="s">
        <v>231</v>
      </c>
      <c r="BM198" s="257" t="s">
        <v>478</v>
      </c>
    </row>
    <row r="199" s="2" customFormat="1" ht="16.5" customHeight="1">
      <c r="A199" s="38"/>
      <c r="B199" s="39"/>
      <c r="C199" s="285" t="s">
        <v>337</v>
      </c>
      <c r="D199" s="285" t="s">
        <v>283</v>
      </c>
      <c r="E199" s="286" t="s">
        <v>1533</v>
      </c>
      <c r="F199" s="287" t="s">
        <v>1534</v>
      </c>
      <c r="G199" s="288" t="s">
        <v>880</v>
      </c>
      <c r="H199" s="289">
        <v>4.5</v>
      </c>
      <c r="I199" s="290"/>
      <c r="J199" s="291">
        <f>ROUND(I199*H199,2)</f>
        <v>0</v>
      </c>
      <c r="K199" s="287" t="s">
        <v>230</v>
      </c>
      <c r="L199" s="292"/>
      <c r="M199" s="293" t="s">
        <v>1</v>
      </c>
      <c r="N199" s="294" t="s">
        <v>47</v>
      </c>
      <c r="O199" s="91"/>
      <c r="P199" s="255">
        <f>O199*H199</f>
        <v>0</v>
      </c>
      <c r="Q199" s="255">
        <v>0.001</v>
      </c>
      <c r="R199" s="255">
        <f>Q199*H199</f>
        <v>0.0045000000000000005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257</v>
      </c>
      <c r="AT199" s="257" t="s">
        <v>283</v>
      </c>
      <c r="AU199" s="257" t="s">
        <v>91</v>
      </c>
      <c r="AY199" s="16" t="s">
        <v>224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6" t="s">
        <v>89</v>
      </c>
      <c r="BK199" s="258">
        <f>ROUND(I199*H199,2)</f>
        <v>0</v>
      </c>
      <c r="BL199" s="16" t="s">
        <v>231</v>
      </c>
      <c r="BM199" s="257" t="s">
        <v>490</v>
      </c>
    </row>
    <row r="200" s="13" customFormat="1">
      <c r="A200" s="13"/>
      <c r="B200" s="263"/>
      <c r="C200" s="264"/>
      <c r="D200" s="259" t="s">
        <v>263</v>
      </c>
      <c r="E200" s="273" t="s">
        <v>1</v>
      </c>
      <c r="F200" s="265" t="s">
        <v>1535</v>
      </c>
      <c r="G200" s="264"/>
      <c r="H200" s="266">
        <v>4.5</v>
      </c>
      <c r="I200" s="267"/>
      <c r="J200" s="264"/>
      <c r="K200" s="264"/>
      <c r="L200" s="268"/>
      <c r="M200" s="269"/>
      <c r="N200" s="270"/>
      <c r="O200" s="270"/>
      <c r="P200" s="270"/>
      <c r="Q200" s="270"/>
      <c r="R200" s="270"/>
      <c r="S200" s="270"/>
      <c r="T200" s="27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2" t="s">
        <v>263</v>
      </c>
      <c r="AU200" s="272" t="s">
        <v>91</v>
      </c>
      <c r="AV200" s="13" t="s">
        <v>91</v>
      </c>
      <c r="AW200" s="13" t="s">
        <v>38</v>
      </c>
      <c r="AX200" s="13" t="s">
        <v>82</v>
      </c>
      <c r="AY200" s="272" t="s">
        <v>224</v>
      </c>
    </row>
    <row r="201" s="14" customFormat="1">
      <c r="A201" s="14"/>
      <c r="B201" s="274"/>
      <c r="C201" s="275"/>
      <c r="D201" s="259" t="s">
        <v>263</v>
      </c>
      <c r="E201" s="276" t="s">
        <v>1</v>
      </c>
      <c r="F201" s="277" t="s">
        <v>277</v>
      </c>
      <c r="G201" s="275"/>
      <c r="H201" s="278">
        <v>4.5</v>
      </c>
      <c r="I201" s="279"/>
      <c r="J201" s="275"/>
      <c r="K201" s="275"/>
      <c r="L201" s="280"/>
      <c r="M201" s="281"/>
      <c r="N201" s="282"/>
      <c r="O201" s="282"/>
      <c r="P201" s="282"/>
      <c r="Q201" s="282"/>
      <c r="R201" s="282"/>
      <c r="S201" s="282"/>
      <c r="T201" s="28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4" t="s">
        <v>263</v>
      </c>
      <c r="AU201" s="284" t="s">
        <v>91</v>
      </c>
      <c r="AV201" s="14" t="s">
        <v>231</v>
      </c>
      <c r="AW201" s="14" t="s">
        <v>38</v>
      </c>
      <c r="AX201" s="14" t="s">
        <v>89</v>
      </c>
      <c r="AY201" s="284" t="s">
        <v>224</v>
      </c>
    </row>
    <row r="202" s="2" customFormat="1" ht="16.5" customHeight="1">
      <c r="A202" s="38"/>
      <c r="B202" s="39"/>
      <c r="C202" s="246" t="s">
        <v>342</v>
      </c>
      <c r="D202" s="246" t="s">
        <v>226</v>
      </c>
      <c r="E202" s="247" t="s">
        <v>294</v>
      </c>
      <c r="F202" s="248" t="s">
        <v>295</v>
      </c>
      <c r="G202" s="249" t="s">
        <v>229</v>
      </c>
      <c r="H202" s="250">
        <v>69.739999999999995</v>
      </c>
      <c r="I202" s="251"/>
      <c r="J202" s="252">
        <f>ROUND(I202*H202,2)</f>
        <v>0</v>
      </c>
      <c r="K202" s="248" t="s">
        <v>230</v>
      </c>
      <c r="L202" s="44"/>
      <c r="M202" s="253" t="s">
        <v>1</v>
      </c>
      <c r="N202" s="254" t="s">
        <v>47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231</v>
      </c>
      <c r="AT202" s="257" t="s">
        <v>226</v>
      </c>
      <c r="AU202" s="257" t="s">
        <v>91</v>
      </c>
      <c r="AY202" s="16" t="s">
        <v>224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89</v>
      </c>
      <c r="BK202" s="258">
        <f>ROUND(I202*H202,2)</f>
        <v>0</v>
      </c>
      <c r="BL202" s="16" t="s">
        <v>231</v>
      </c>
      <c r="BM202" s="257" t="s">
        <v>500</v>
      </c>
    </row>
    <row r="203" s="2" customFormat="1">
      <c r="A203" s="38"/>
      <c r="B203" s="39"/>
      <c r="C203" s="40"/>
      <c r="D203" s="259" t="s">
        <v>261</v>
      </c>
      <c r="E203" s="40"/>
      <c r="F203" s="260" t="s">
        <v>1536</v>
      </c>
      <c r="G203" s="40"/>
      <c r="H203" s="40"/>
      <c r="I203" s="154"/>
      <c r="J203" s="40"/>
      <c r="K203" s="40"/>
      <c r="L203" s="44"/>
      <c r="M203" s="261"/>
      <c r="N203" s="26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6" t="s">
        <v>261</v>
      </c>
      <c r="AU203" s="16" t="s">
        <v>91</v>
      </c>
    </row>
    <row r="204" s="13" customFormat="1">
      <c r="A204" s="13"/>
      <c r="B204" s="263"/>
      <c r="C204" s="264"/>
      <c r="D204" s="259" t="s">
        <v>263</v>
      </c>
      <c r="E204" s="273" t="s">
        <v>1</v>
      </c>
      <c r="F204" s="265" t="s">
        <v>1537</v>
      </c>
      <c r="G204" s="264"/>
      <c r="H204" s="266">
        <v>47.340000000000003</v>
      </c>
      <c r="I204" s="267"/>
      <c r="J204" s="264"/>
      <c r="K204" s="264"/>
      <c r="L204" s="268"/>
      <c r="M204" s="269"/>
      <c r="N204" s="270"/>
      <c r="O204" s="270"/>
      <c r="P204" s="270"/>
      <c r="Q204" s="270"/>
      <c r="R204" s="270"/>
      <c r="S204" s="270"/>
      <c r="T204" s="27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2" t="s">
        <v>263</v>
      </c>
      <c r="AU204" s="272" t="s">
        <v>91</v>
      </c>
      <c r="AV204" s="13" t="s">
        <v>91</v>
      </c>
      <c r="AW204" s="13" t="s">
        <v>38</v>
      </c>
      <c r="AX204" s="13" t="s">
        <v>82</v>
      </c>
      <c r="AY204" s="272" t="s">
        <v>224</v>
      </c>
    </row>
    <row r="205" s="13" customFormat="1">
      <c r="A205" s="13"/>
      <c r="B205" s="263"/>
      <c r="C205" s="264"/>
      <c r="D205" s="259" t="s">
        <v>263</v>
      </c>
      <c r="E205" s="273" t="s">
        <v>1</v>
      </c>
      <c r="F205" s="265" t="s">
        <v>1538</v>
      </c>
      <c r="G205" s="264"/>
      <c r="H205" s="266">
        <v>22.399999999999999</v>
      </c>
      <c r="I205" s="267"/>
      <c r="J205" s="264"/>
      <c r="K205" s="264"/>
      <c r="L205" s="268"/>
      <c r="M205" s="269"/>
      <c r="N205" s="270"/>
      <c r="O205" s="270"/>
      <c r="P205" s="270"/>
      <c r="Q205" s="270"/>
      <c r="R205" s="270"/>
      <c r="S205" s="270"/>
      <c r="T205" s="27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2" t="s">
        <v>263</v>
      </c>
      <c r="AU205" s="272" t="s">
        <v>91</v>
      </c>
      <c r="AV205" s="13" t="s">
        <v>91</v>
      </c>
      <c r="AW205" s="13" t="s">
        <v>38</v>
      </c>
      <c r="AX205" s="13" t="s">
        <v>82</v>
      </c>
      <c r="AY205" s="272" t="s">
        <v>224</v>
      </c>
    </row>
    <row r="206" s="14" customFormat="1">
      <c r="A206" s="14"/>
      <c r="B206" s="274"/>
      <c r="C206" s="275"/>
      <c r="D206" s="259" t="s">
        <v>263</v>
      </c>
      <c r="E206" s="276" t="s">
        <v>1</v>
      </c>
      <c r="F206" s="277" t="s">
        <v>277</v>
      </c>
      <c r="G206" s="275"/>
      <c r="H206" s="278">
        <v>69.739999999999995</v>
      </c>
      <c r="I206" s="279"/>
      <c r="J206" s="275"/>
      <c r="K206" s="275"/>
      <c r="L206" s="280"/>
      <c r="M206" s="281"/>
      <c r="N206" s="282"/>
      <c r="O206" s="282"/>
      <c r="P206" s="282"/>
      <c r="Q206" s="282"/>
      <c r="R206" s="282"/>
      <c r="S206" s="282"/>
      <c r="T206" s="28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4" t="s">
        <v>263</v>
      </c>
      <c r="AU206" s="284" t="s">
        <v>91</v>
      </c>
      <c r="AV206" s="14" t="s">
        <v>231</v>
      </c>
      <c r="AW206" s="14" t="s">
        <v>38</v>
      </c>
      <c r="AX206" s="14" t="s">
        <v>89</v>
      </c>
      <c r="AY206" s="284" t="s">
        <v>224</v>
      </c>
    </row>
    <row r="207" s="2" customFormat="1" ht="16.5" customHeight="1">
      <c r="A207" s="38"/>
      <c r="B207" s="39"/>
      <c r="C207" s="246" t="s">
        <v>348</v>
      </c>
      <c r="D207" s="246" t="s">
        <v>226</v>
      </c>
      <c r="E207" s="247" t="s">
        <v>1308</v>
      </c>
      <c r="F207" s="248" t="s">
        <v>1309</v>
      </c>
      <c r="G207" s="249" t="s">
        <v>229</v>
      </c>
      <c r="H207" s="250">
        <v>66</v>
      </c>
      <c r="I207" s="251"/>
      <c r="J207" s="252">
        <f>ROUND(I207*H207,2)</f>
        <v>0</v>
      </c>
      <c r="K207" s="248" t="s">
        <v>230</v>
      </c>
      <c r="L207" s="44"/>
      <c r="M207" s="253" t="s">
        <v>1</v>
      </c>
      <c r="N207" s="254" t="s">
        <v>47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231</v>
      </c>
      <c r="AT207" s="257" t="s">
        <v>226</v>
      </c>
      <c r="AU207" s="257" t="s">
        <v>91</v>
      </c>
      <c r="AY207" s="16" t="s">
        <v>224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89</v>
      </c>
      <c r="BK207" s="258">
        <f>ROUND(I207*H207,2)</f>
        <v>0</v>
      </c>
      <c r="BL207" s="16" t="s">
        <v>231</v>
      </c>
      <c r="BM207" s="257" t="s">
        <v>902</v>
      </c>
    </row>
    <row r="208" s="13" customFormat="1">
      <c r="A208" s="13"/>
      <c r="B208" s="263"/>
      <c r="C208" s="264"/>
      <c r="D208" s="259" t="s">
        <v>263</v>
      </c>
      <c r="E208" s="273" t="s">
        <v>1</v>
      </c>
      <c r="F208" s="265" t="s">
        <v>1539</v>
      </c>
      <c r="G208" s="264"/>
      <c r="H208" s="266">
        <v>66</v>
      </c>
      <c r="I208" s="267"/>
      <c r="J208" s="264"/>
      <c r="K208" s="264"/>
      <c r="L208" s="268"/>
      <c r="M208" s="269"/>
      <c r="N208" s="270"/>
      <c r="O208" s="270"/>
      <c r="P208" s="270"/>
      <c r="Q208" s="270"/>
      <c r="R208" s="270"/>
      <c r="S208" s="270"/>
      <c r="T208" s="27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2" t="s">
        <v>263</v>
      </c>
      <c r="AU208" s="272" t="s">
        <v>91</v>
      </c>
      <c r="AV208" s="13" t="s">
        <v>91</v>
      </c>
      <c r="AW208" s="13" t="s">
        <v>38</v>
      </c>
      <c r="AX208" s="13" t="s">
        <v>82</v>
      </c>
      <c r="AY208" s="272" t="s">
        <v>224</v>
      </c>
    </row>
    <row r="209" s="14" customFormat="1">
      <c r="A209" s="14"/>
      <c r="B209" s="274"/>
      <c r="C209" s="275"/>
      <c r="D209" s="259" t="s">
        <v>263</v>
      </c>
      <c r="E209" s="276" t="s">
        <v>1</v>
      </c>
      <c r="F209" s="277" t="s">
        <v>277</v>
      </c>
      <c r="G209" s="275"/>
      <c r="H209" s="278">
        <v>66</v>
      </c>
      <c r="I209" s="279"/>
      <c r="J209" s="275"/>
      <c r="K209" s="275"/>
      <c r="L209" s="280"/>
      <c r="M209" s="281"/>
      <c r="N209" s="282"/>
      <c r="O209" s="282"/>
      <c r="P209" s="282"/>
      <c r="Q209" s="282"/>
      <c r="R209" s="282"/>
      <c r="S209" s="282"/>
      <c r="T209" s="28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4" t="s">
        <v>263</v>
      </c>
      <c r="AU209" s="284" t="s">
        <v>91</v>
      </c>
      <c r="AV209" s="14" t="s">
        <v>231</v>
      </c>
      <c r="AW209" s="14" t="s">
        <v>38</v>
      </c>
      <c r="AX209" s="14" t="s">
        <v>89</v>
      </c>
      <c r="AY209" s="284" t="s">
        <v>224</v>
      </c>
    </row>
    <row r="210" s="2" customFormat="1" ht="21.75" customHeight="1">
      <c r="A210" s="38"/>
      <c r="B210" s="39"/>
      <c r="C210" s="246" t="s">
        <v>354</v>
      </c>
      <c r="D210" s="246" t="s">
        <v>226</v>
      </c>
      <c r="E210" s="247" t="s">
        <v>1540</v>
      </c>
      <c r="F210" s="248" t="s">
        <v>1541</v>
      </c>
      <c r="G210" s="249" t="s">
        <v>229</v>
      </c>
      <c r="H210" s="250">
        <v>150</v>
      </c>
      <c r="I210" s="251"/>
      <c r="J210" s="252">
        <f>ROUND(I210*H210,2)</f>
        <v>0</v>
      </c>
      <c r="K210" s="248" t="s">
        <v>230</v>
      </c>
      <c r="L210" s="44"/>
      <c r="M210" s="253" t="s">
        <v>1</v>
      </c>
      <c r="N210" s="254" t="s">
        <v>47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231</v>
      </c>
      <c r="AT210" s="257" t="s">
        <v>226</v>
      </c>
      <c r="AU210" s="257" t="s">
        <v>91</v>
      </c>
      <c r="AY210" s="16" t="s">
        <v>224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6" t="s">
        <v>89</v>
      </c>
      <c r="BK210" s="258">
        <f>ROUND(I210*H210,2)</f>
        <v>0</v>
      </c>
      <c r="BL210" s="16" t="s">
        <v>231</v>
      </c>
      <c r="BM210" s="257" t="s">
        <v>522</v>
      </c>
    </row>
    <row r="211" s="13" customFormat="1">
      <c r="A211" s="13"/>
      <c r="B211" s="263"/>
      <c r="C211" s="264"/>
      <c r="D211" s="259" t="s">
        <v>263</v>
      </c>
      <c r="E211" s="273" t="s">
        <v>1</v>
      </c>
      <c r="F211" s="265" t="s">
        <v>1542</v>
      </c>
      <c r="G211" s="264"/>
      <c r="H211" s="266">
        <v>150</v>
      </c>
      <c r="I211" s="267"/>
      <c r="J211" s="264"/>
      <c r="K211" s="264"/>
      <c r="L211" s="268"/>
      <c r="M211" s="269"/>
      <c r="N211" s="270"/>
      <c r="O211" s="270"/>
      <c r="P211" s="270"/>
      <c r="Q211" s="270"/>
      <c r="R211" s="270"/>
      <c r="S211" s="270"/>
      <c r="T211" s="27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2" t="s">
        <v>263</v>
      </c>
      <c r="AU211" s="272" t="s">
        <v>91</v>
      </c>
      <c r="AV211" s="13" t="s">
        <v>91</v>
      </c>
      <c r="AW211" s="13" t="s">
        <v>38</v>
      </c>
      <c r="AX211" s="13" t="s">
        <v>82</v>
      </c>
      <c r="AY211" s="272" t="s">
        <v>224</v>
      </c>
    </row>
    <row r="212" s="14" customFormat="1">
      <c r="A212" s="14"/>
      <c r="B212" s="274"/>
      <c r="C212" s="275"/>
      <c r="D212" s="259" t="s">
        <v>263</v>
      </c>
      <c r="E212" s="276" t="s">
        <v>1</v>
      </c>
      <c r="F212" s="277" t="s">
        <v>277</v>
      </c>
      <c r="G212" s="275"/>
      <c r="H212" s="278">
        <v>150</v>
      </c>
      <c r="I212" s="279"/>
      <c r="J212" s="275"/>
      <c r="K212" s="275"/>
      <c r="L212" s="280"/>
      <c r="M212" s="281"/>
      <c r="N212" s="282"/>
      <c r="O212" s="282"/>
      <c r="P212" s="282"/>
      <c r="Q212" s="282"/>
      <c r="R212" s="282"/>
      <c r="S212" s="282"/>
      <c r="T212" s="28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4" t="s">
        <v>263</v>
      </c>
      <c r="AU212" s="284" t="s">
        <v>91</v>
      </c>
      <c r="AV212" s="14" t="s">
        <v>231</v>
      </c>
      <c r="AW212" s="14" t="s">
        <v>38</v>
      </c>
      <c r="AX212" s="14" t="s">
        <v>89</v>
      </c>
      <c r="AY212" s="284" t="s">
        <v>224</v>
      </c>
    </row>
    <row r="213" s="12" customFormat="1" ht="22.8" customHeight="1">
      <c r="A213" s="12"/>
      <c r="B213" s="230"/>
      <c r="C213" s="231"/>
      <c r="D213" s="232" t="s">
        <v>81</v>
      </c>
      <c r="E213" s="244" t="s">
        <v>91</v>
      </c>
      <c r="F213" s="244" t="s">
        <v>297</v>
      </c>
      <c r="G213" s="231"/>
      <c r="H213" s="231"/>
      <c r="I213" s="234"/>
      <c r="J213" s="245">
        <f>BK213</f>
        <v>0</v>
      </c>
      <c r="K213" s="231"/>
      <c r="L213" s="236"/>
      <c r="M213" s="237"/>
      <c r="N213" s="238"/>
      <c r="O213" s="238"/>
      <c r="P213" s="239">
        <f>SUM(P214:P232)</f>
        <v>0</v>
      </c>
      <c r="Q213" s="238"/>
      <c r="R213" s="239">
        <f>SUM(R214:R232)</f>
        <v>44.800333164000001</v>
      </c>
      <c r="S213" s="238"/>
      <c r="T213" s="240">
        <f>SUM(T214:T232)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1" t="s">
        <v>89</v>
      </c>
      <c r="AT213" s="242" t="s">
        <v>81</v>
      </c>
      <c r="AU213" s="242" t="s">
        <v>89</v>
      </c>
      <c r="AY213" s="241" t="s">
        <v>224</v>
      </c>
      <c r="BK213" s="243">
        <f>SUM(BK214:BK232)</f>
        <v>0</v>
      </c>
    </row>
    <row r="214" s="2" customFormat="1" ht="16.5" customHeight="1">
      <c r="A214" s="38"/>
      <c r="B214" s="39"/>
      <c r="C214" s="246" t="s">
        <v>360</v>
      </c>
      <c r="D214" s="246" t="s">
        <v>226</v>
      </c>
      <c r="E214" s="247" t="s">
        <v>1311</v>
      </c>
      <c r="F214" s="248" t="s">
        <v>1312</v>
      </c>
      <c r="G214" s="249" t="s">
        <v>247</v>
      </c>
      <c r="H214" s="250">
        <v>14.173</v>
      </c>
      <c r="I214" s="251"/>
      <c r="J214" s="252">
        <f>ROUND(I214*H214,2)</f>
        <v>0</v>
      </c>
      <c r="K214" s="248" t="s">
        <v>230</v>
      </c>
      <c r="L214" s="44"/>
      <c r="M214" s="253" t="s">
        <v>1</v>
      </c>
      <c r="N214" s="254" t="s">
        <v>47</v>
      </c>
      <c r="O214" s="91"/>
      <c r="P214" s="255">
        <f>O214*H214</f>
        <v>0</v>
      </c>
      <c r="Q214" s="255">
        <v>2.5262479999999998</v>
      </c>
      <c r="R214" s="255">
        <f>Q214*H214</f>
        <v>35.804512903999999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231</v>
      </c>
      <c r="AT214" s="257" t="s">
        <v>226</v>
      </c>
      <c r="AU214" s="257" t="s">
        <v>91</v>
      </c>
      <c r="AY214" s="16" t="s">
        <v>224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6" t="s">
        <v>89</v>
      </c>
      <c r="BK214" s="258">
        <f>ROUND(I214*H214,2)</f>
        <v>0</v>
      </c>
      <c r="BL214" s="16" t="s">
        <v>231</v>
      </c>
      <c r="BM214" s="257" t="s">
        <v>515</v>
      </c>
    </row>
    <row r="215" s="13" customFormat="1">
      <c r="A215" s="13"/>
      <c r="B215" s="263"/>
      <c r="C215" s="264"/>
      <c r="D215" s="259" t="s">
        <v>263</v>
      </c>
      <c r="E215" s="273" t="s">
        <v>1</v>
      </c>
      <c r="F215" s="265" t="s">
        <v>1543</v>
      </c>
      <c r="G215" s="264"/>
      <c r="H215" s="266">
        <v>6.0800000000000001</v>
      </c>
      <c r="I215" s="267"/>
      <c r="J215" s="264"/>
      <c r="K215" s="264"/>
      <c r="L215" s="268"/>
      <c r="M215" s="269"/>
      <c r="N215" s="270"/>
      <c r="O215" s="270"/>
      <c r="P215" s="270"/>
      <c r="Q215" s="270"/>
      <c r="R215" s="270"/>
      <c r="S215" s="270"/>
      <c r="T215" s="27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2" t="s">
        <v>263</v>
      </c>
      <c r="AU215" s="272" t="s">
        <v>91</v>
      </c>
      <c r="AV215" s="13" t="s">
        <v>91</v>
      </c>
      <c r="AW215" s="13" t="s">
        <v>38</v>
      </c>
      <c r="AX215" s="13" t="s">
        <v>82</v>
      </c>
      <c r="AY215" s="272" t="s">
        <v>224</v>
      </c>
    </row>
    <row r="216" s="13" customFormat="1">
      <c r="A216" s="13"/>
      <c r="B216" s="263"/>
      <c r="C216" s="264"/>
      <c r="D216" s="259" t="s">
        <v>263</v>
      </c>
      <c r="E216" s="273" t="s">
        <v>1</v>
      </c>
      <c r="F216" s="265" t="s">
        <v>1544</v>
      </c>
      <c r="G216" s="264"/>
      <c r="H216" s="266">
        <v>6.1429999999999998</v>
      </c>
      <c r="I216" s="267"/>
      <c r="J216" s="264"/>
      <c r="K216" s="264"/>
      <c r="L216" s="268"/>
      <c r="M216" s="269"/>
      <c r="N216" s="270"/>
      <c r="O216" s="270"/>
      <c r="P216" s="270"/>
      <c r="Q216" s="270"/>
      <c r="R216" s="270"/>
      <c r="S216" s="270"/>
      <c r="T216" s="27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2" t="s">
        <v>263</v>
      </c>
      <c r="AU216" s="272" t="s">
        <v>91</v>
      </c>
      <c r="AV216" s="13" t="s">
        <v>91</v>
      </c>
      <c r="AW216" s="13" t="s">
        <v>38</v>
      </c>
      <c r="AX216" s="13" t="s">
        <v>82</v>
      </c>
      <c r="AY216" s="272" t="s">
        <v>224</v>
      </c>
    </row>
    <row r="217" s="13" customFormat="1">
      <c r="A217" s="13"/>
      <c r="B217" s="263"/>
      <c r="C217" s="264"/>
      <c r="D217" s="259" t="s">
        <v>263</v>
      </c>
      <c r="E217" s="273" t="s">
        <v>1</v>
      </c>
      <c r="F217" s="265" t="s">
        <v>1545</v>
      </c>
      <c r="G217" s="264"/>
      <c r="H217" s="266">
        <v>1.95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2" t="s">
        <v>263</v>
      </c>
      <c r="AU217" s="272" t="s">
        <v>91</v>
      </c>
      <c r="AV217" s="13" t="s">
        <v>91</v>
      </c>
      <c r="AW217" s="13" t="s">
        <v>38</v>
      </c>
      <c r="AX217" s="13" t="s">
        <v>82</v>
      </c>
      <c r="AY217" s="272" t="s">
        <v>224</v>
      </c>
    </row>
    <row r="218" s="14" customFormat="1">
      <c r="A218" s="14"/>
      <c r="B218" s="274"/>
      <c r="C218" s="275"/>
      <c r="D218" s="259" t="s">
        <v>263</v>
      </c>
      <c r="E218" s="276" t="s">
        <v>1</v>
      </c>
      <c r="F218" s="277" t="s">
        <v>277</v>
      </c>
      <c r="G218" s="275"/>
      <c r="H218" s="278">
        <v>14.173</v>
      </c>
      <c r="I218" s="279"/>
      <c r="J218" s="275"/>
      <c r="K218" s="275"/>
      <c r="L218" s="280"/>
      <c r="M218" s="281"/>
      <c r="N218" s="282"/>
      <c r="O218" s="282"/>
      <c r="P218" s="282"/>
      <c r="Q218" s="282"/>
      <c r="R218" s="282"/>
      <c r="S218" s="282"/>
      <c r="T218" s="28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4" t="s">
        <v>263</v>
      </c>
      <c r="AU218" s="284" t="s">
        <v>91</v>
      </c>
      <c r="AV218" s="14" t="s">
        <v>231</v>
      </c>
      <c r="AW218" s="14" t="s">
        <v>38</v>
      </c>
      <c r="AX218" s="14" t="s">
        <v>89</v>
      </c>
      <c r="AY218" s="284" t="s">
        <v>224</v>
      </c>
    </row>
    <row r="219" s="2" customFormat="1" ht="16.5" customHeight="1">
      <c r="A219" s="38"/>
      <c r="B219" s="39"/>
      <c r="C219" s="246" t="s">
        <v>366</v>
      </c>
      <c r="D219" s="246" t="s">
        <v>226</v>
      </c>
      <c r="E219" s="247" t="s">
        <v>1315</v>
      </c>
      <c r="F219" s="248" t="s">
        <v>1316</v>
      </c>
      <c r="G219" s="249" t="s">
        <v>229</v>
      </c>
      <c r="H219" s="250">
        <v>18.079999999999998</v>
      </c>
      <c r="I219" s="251"/>
      <c r="J219" s="252">
        <f>ROUND(I219*H219,2)</f>
        <v>0</v>
      </c>
      <c r="K219" s="248" t="s">
        <v>230</v>
      </c>
      <c r="L219" s="44"/>
      <c r="M219" s="253" t="s">
        <v>1</v>
      </c>
      <c r="N219" s="254" t="s">
        <v>47</v>
      </c>
      <c r="O219" s="91"/>
      <c r="P219" s="255">
        <f>O219*H219</f>
        <v>0</v>
      </c>
      <c r="Q219" s="255">
        <v>0.0014357</v>
      </c>
      <c r="R219" s="255">
        <f>Q219*H219</f>
        <v>0.025957455999999997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231</v>
      </c>
      <c r="AT219" s="257" t="s">
        <v>226</v>
      </c>
      <c r="AU219" s="257" t="s">
        <v>91</v>
      </c>
      <c r="AY219" s="16" t="s">
        <v>224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6" t="s">
        <v>89</v>
      </c>
      <c r="BK219" s="258">
        <f>ROUND(I219*H219,2)</f>
        <v>0</v>
      </c>
      <c r="BL219" s="16" t="s">
        <v>231</v>
      </c>
      <c r="BM219" s="257" t="s">
        <v>928</v>
      </c>
    </row>
    <row r="220" s="13" customFormat="1">
      <c r="A220" s="13"/>
      <c r="B220" s="263"/>
      <c r="C220" s="264"/>
      <c r="D220" s="259" t="s">
        <v>263</v>
      </c>
      <c r="E220" s="273" t="s">
        <v>1</v>
      </c>
      <c r="F220" s="265" t="s">
        <v>1546</v>
      </c>
      <c r="G220" s="264"/>
      <c r="H220" s="266">
        <v>9.4399999999999995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2" t="s">
        <v>263</v>
      </c>
      <c r="AU220" s="272" t="s">
        <v>91</v>
      </c>
      <c r="AV220" s="13" t="s">
        <v>91</v>
      </c>
      <c r="AW220" s="13" t="s">
        <v>38</v>
      </c>
      <c r="AX220" s="13" t="s">
        <v>82</v>
      </c>
      <c r="AY220" s="272" t="s">
        <v>224</v>
      </c>
    </row>
    <row r="221" s="13" customFormat="1">
      <c r="A221" s="13"/>
      <c r="B221" s="263"/>
      <c r="C221" s="264"/>
      <c r="D221" s="259" t="s">
        <v>263</v>
      </c>
      <c r="E221" s="273" t="s">
        <v>1</v>
      </c>
      <c r="F221" s="265" t="s">
        <v>1547</v>
      </c>
      <c r="G221" s="264"/>
      <c r="H221" s="266">
        <v>6.9000000000000004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2" t="s">
        <v>263</v>
      </c>
      <c r="AU221" s="272" t="s">
        <v>91</v>
      </c>
      <c r="AV221" s="13" t="s">
        <v>91</v>
      </c>
      <c r="AW221" s="13" t="s">
        <v>38</v>
      </c>
      <c r="AX221" s="13" t="s">
        <v>82</v>
      </c>
      <c r="AY221" s="272" t="s">
        <v>224</v>
      </c>
    </row>
    <row r="222" s="13" customFormat="1">
      <c r="A222" s="13"/>
      <c r="B222" s="263"/>
      <c r="C222" s="264"/>
      <c r="D222" s="259" t="s">
        <v>263</v>
      </c>
      <c r="E222" s="273" t="s">
        <v>1</v>
      </c>
      <c r="F222" s="265" t="s">
        <v>1548</v>
      </c>
      <c r="G222" s="264"/>
      <c r="H222" s="266">
        <v>1.74</v>
      </c>
      <c r="I222" s="267"/>
      <c r="J222" s="264"/>
      <c r="K222" s="264"/>
      <c r="L222" s="268"/>
      <c r="M222" s="269"/>
      <c r="N222" s="270"/>
      <c r="O222" s="270"/>
      <c r="P222" s="270"/>
      <c r="Q222" s="270"/>
      <c r="R222" s="270"/>
      <c r="S222" s="270"/>
      <c r="T222" s="27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2" t="s">
        <v>263</v>
      </c>
      <c r="AU222" s="272" t="s">
        <v>91</v>
      </c>
      <c r="AV222" s="13" t="s">
        <v>91</v>
      </c>
      <c r="AW222" s="13" t="s">
        <v>38</v>
      </c>
      <c r="AX222" s="13" t="s">
        <v>82</v>
      </c>
      <c r="AY222" s="272" t="s">
        <v>224</v>
      </c>
    </row>
    <row r="223" s="14" customFormat="1">
      <c r="A223" s="14"/>
      <c r="B223" s="274"/>
      <c r="C223" s="275"/>
      <c r="D223" s="259" t="s">
        <v>263</v>
      </c>
      <c r="E223" s="276" t="s">
        <v>1</v>
      </c>
      <c r="F223" s="277" t="s">
        <v>277</v>
      </c>
      <c r="G223" s="275"/>
      <c r="H223" s="278">
        <v>18.079999999999998</v>
      </c>
      <c r="I223" s="279"/>
      <c r="J223" s="275"/>
      <c r="K223" s="275"/>
      <c r="L223" s="280"/>
      <c r="M223" s="281"/>
      <c r="N223" s="282"/>
      <c r="O223" s="282"/>
      <c r="P223" s="282"/>
      <c r="Q223" s="282"/>
      <c r="R223" s="282"/>
      <c r="S223" s="282"/>
      <c r="T223" s="28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4" t="s">
        <v>263</v>
      </c>
      <c r="AU223" s="284" t="s">
        <v>91</v>
      </c>
      <c r="AV223" s="14" t="s">
        <v>231</v>
      </c>
      <c r="AW223" s="14" t="s">
        <v>38</v>
      </c>
      <c r="AX223" s="14" t="s">
        <v>89</v>
      </c>
      <c r="AY223" s="284" t="s">
        <v>224</v>
      </c>
    </row>
    <row r="224" s="2" customFormat="1" ht="16.5" customHeight="1">
      <c r="A224" s="38"/>
      <c r="B224" s="39"/>
      <c r="C224" s="246" t="s">
        <v>371</v>
      </c>
      <c r="D224" s="246" t="s">
        <v>226</v>
      </c>
      <c r="E224" s="247" t="s">
        <v>1319</v>
      </c>
      <c r="F224" s="248" t="s">
        <v>1320</v>
      </c>
      <c r="G224" s="249" t="s">
        <v>229</v>
      </c>
      <c r="H224" s="250">
        <v>18.079999999999998</v>
      </c>
      <c r="I224" s="251"/>
      <c r="J224" s="252">
        <f>ROUND(I224*H224,2)</f>
        <v>0</v>
      </c>
      <c r="K224" s="248" t="s">
        <v>230</v>
      </c>
      <c r="L224" s="44"/>
      <c r="M224" s="253" t="s">
        <v>1</v>
      </c>
      <c r="N224" s="254" t="s">
        <v>47</v>
      </c>
      <c r="O224" s="91"/>
      <c r="P224" s="255">
        <f>O224*H224</f>
        <v>0</v>
      </c>
      <c r="Q224" s="255">
        <v>3.6000000000000001E-05</v>
      </c>
      <c r="R224" s="255">
        <f>Q224*H224</f>
        <v>0.00065087999999999995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231</v>
      </c>
      <c r="AT224" s="257" t="s">
        <v>226</v>
      </c>
      <c r="AU224" s="257" t="s">
        <v>91</v>
      </c>
      <c r="AY224" s="16" t="s">
        <v>224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6" t="s">
        <v>89</v>
      </c>
      <c r="BK224" s="258">
        <f>ROUND(I224*H224,2)</f>
        <v>0</v>
      </c>
      <c r="BL224" s="16" t="s">
        <v>231</v>
      </c>
      <c r="BM224" s="257" t="s">
        <v>526</v>
      </c>
    </row>
    <row r="225" s="2" customFormat="1" ht="21.75" customHeight="1">
      <c r="A225" s="38"/>
      <c r="B225" s="39"/>
      <c r="C225" s="246" t="s">
        <v>376</v>
      </c>
      <c r="D225" s="246" t="s">
        <v>226</v>
      </c>
      <c r="E225" s="247" t="s">
        <v>1321</v>
      </c>
      <c r="F225" s="248" t="s">
        <v>1322</v>
      </c>
      <c r="G225" s="249" t="s">
        <v>268</v>
      </c>
      <c r="H225" s="250">
        <v>1.984</v>
      </c>
      <c r="I225" s="251"/>
      <c r="J225" s="252">
        <f>ROUND(I225*H225,2)</f>
        <v>0</v>
      </c>
      <c r="K225" s="248" t="s">
        <v>230</v>
      </c>
      <c r="L225" s="44"/>
      <c r="M225" s="253" t="s">
        <v>1</v>
      </c>
      <c r="N225" s="254" t="s">
        <v>47</v>
      </c>
      <c r="O225" s="91"/>
      <c r="P225" s="255">
        <f>O225*H225</f>
        <v>0</v>
      </c>
      <c r="Q225" s="255">
        <v>1.0606640000000001</v>
      </c>
      <c r="R225" s="255">
        <f>Q225*H225</f>
        <v>2.1043573760000003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231</v>
      </c>
      <c r="AT225" s="257" t="s">
        <v>226</v>
      </c>
      <c r="AU225" s="257" t="s">
        <v>91</v>
      </c>
      <c r="AY225" s="16" t="s">
        <v>224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6" t="s">
        <v>89</v>
      </c>
      <c r="BK225" s="258">
        <f>ROUND(I225*H225,2)</f>
        <v>0</v>
      </c>
      <c r="BL225" s="16" t="s">
        <v>231</v>
      </c>
      <c r="BM225" s="257" t="s">
        <v>942</v>
      </c>
    </row>
    <row r="226" s="13" customFormat="1">
      <c r="A226" s="13"/>
      <c r="B226" s="263"/>
      <c r="C226" s="264"/>
      <c r="D226" s="259" t="s">
        <v>263</v>
      </c>
      <c r="E226" s="273" t="s">
        <v>1</v>
      </c>
      <c r="F226" s="265" t="s">
        <v>1549</v>
      </c>
      <c r="G226" s="264"/>
      <c r="H226" s="266">
        <v>1.984</v>
      </c>
      <c r="I226" s="267"/>
      <c r="J226" s="264"/>
      <c r="K226" s="264"/>
      <c r="L226" s="268"/>
      <c r="M226" s="269"/>
      <c r="N226" s="270"/>
      <c r="O226" s="270"/>
      <c r="P226" s="270"/>
      <c r="Q226" s="270"/>
      <c r="R226" s="270"/>
      <c r="S226" s="270"/>
      <c r="T226" s="27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2" t="s">
        <v>263</v>
      </c>
      <c r="AU226" s="272" t="s">
        <v>91</v>
      </c>
      <c r="AV226" s="13" t="s">
        <v>91</v>
      </c>
      <c r="AW226" s="13" t="s">
        <v>38</v>
      </c>
      <c r="AX226" s="13" t="s">
        <v>82</v>
      </c>
      <c r="AY226" s="272" t="s">
        <v>224</v>
      </c>
    </row>
    <row r="227" s="14" customFormat="1">
      <c r="A227" s="14"/>
      <c r="B227" s="274"/>
      <c r="C227" s="275"/>
      <c r="D227" s="259" t="s">
        <v>263</v>
      </c>
      <c r="E227" s="276" t="s">
        <v>1</v>
      </c>
      <c r="F227" s="277" t="s">
        <v>277</v>
      </c>
      <c r="G227" s="275"/>
      <c r="H227" s="278">
        <v>1.984</v>
      </c>
      <c r="I227" s="279"/>
      <c r="J227" s="275"/>
      <c r="K227" s="275"/>
      <c r="L227" s="280"/>
      <c r="M227" s="281"/>
      <c r="N227" s="282"/>
      <c r="O227" s="282"/>
      <c r="P227" s="282"/>
      <c r="Q227" s="282"/>
      <c r="R227" s="282"/>
      <c r="S227" s="282"/>
      <c r="T227" s="28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4" t="s">
        <v>263</v>
      </c>
      <c r="AU227" s="284" t="s">
        <v>91</v>
      </c>
      <c r="AV227" s="14" t="s">
        <v>231</v>
      </c>
      <c r="AW227" s="14" t="s">
        <v>38</v>
      </c>
      <c r="AX227" s="14" t="s">
        <v>89</v>
      </c>
      <c r="AY227" s="284" t="s">
        <v>224</v>
      </c>
    </row>
    <row r="228" s="2" customFormat="1" ht="21.75" customHeight="1">
      <c r="A228" s="38"/>
      <c r="B228" s="39"/>
      <c r="C228" s="246" t="s">
        <v>382</v>
      </c>
      <c r="D228" s="246" t="s">
        <v>226</v>
      </c>
      <c r="E228" s="247" t="s">
        <v>1324</v>
      </c>
      <c r="F228" s="248" t="s">
        <v>1325</v>
      </c>
      <c r="G228" s="249" t="s">
        <v>247</v>
      </c>
      <c r="H228" s="250">
        <v>2.7069999999999999</v>
      </c>
      <c r="I228" s="251"/>
      <c r="J228" s="252">
        <f>ROUND(I228*H228,2)</f>
        <v>0</v>
      </c>
      <c r="K228" s="248" t="s">
        <v>230</v>
      </c>
      <c r="L228" s="44"/>
      <c r="M228" s="253" t="s">
        <v>1</v>
      </c>
      <c r="N228" s="254" t="s">
        <v>47</v>
      </c>
      <c r="O228" s="91"/>
      <c r="P228" s="255">
        <f>O228*H228</f>
        <v>0</v>
      </c>
      <c r="Q228" s="255">
        <v>2.5359639999999999</v>
      </c>
      <c r="R228" s="255">
        <f>Q228*H228</f>
        <v>6.8648545479999994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231</v>
      </c>
      <c r="AT228" s="257" t="s">
        <v>226</v>
      </c>
      <c r="AU228" s="257" t="s">
        <v>91</v>
      </c>
      <c r="AY228" s="16" t="s">
        <v>224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6" t="s">
        <v>89</v>
      </c>
      <c r="BK228" s="258">
        <f>ROUND(I228*H228,2)</f>
        <v>0</v>
      </c>
      <c r="BL228" s="16" t="s">
        <v>231</v>
      </c>
      <c r="BM228" s="257" t="s">
        <v>950</v>
      </c>
    </row>
    <row r="229" s="2" customFormat="1">
      <c r="A229" s="38"/>
      <c r="B229" s="39"/>
      <c r="C229" s="40"/>
      <c r="D229" s="259" t="s">
        <v>261</v>
      </c>
      <c r="E229" s="40"/>
      <c r="F229" s="260" t="s">
        <v>1550</v>
      </c>
      <c r="G229" s="40"/>
      <c r="H229" s="40"/>
      <c r="I229" s="154"/>
      <c r="J229" s="40"/>
      <c r="K229" s="40"/>
      <c r="L229" s="44"/>
      <c r="M229" s="261"/>
      <c r="N229" s="262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6" t="s">
        <v>261</v>
      </c>
      <c r="AU229" s="16" t="s">
        <v>91</v>
      </c>
    </row>
    <row r="230" s="13" customFormat="1">
      <c r="A230" s="13"/>
      <c r="B230" s="263"/>
      <c r="C230" s="264"/>
      <c r="D230" s="259" t="s">
        <v>263</v>
      </c>
      <c r="E230" s="273" t="s">
        <v>1</v>
      </c>
      <c r="F230" s="265" t="s">
        <v>1518</v>
      </c>
      <c r="G230" s="264"/>
      <c r="H230" s="266">
        <v>0.55200000000000005</v>
      </c>
      <c r="I230" s="267"/>
      <c r="J230" s="264"/>
      <c r="K230" s="264"/>
      <c r="L230" s="268"/>
      <c r="M230" s="269"/>
      <c r="N230" s="270"/>
      <c r="O230" s="270"/>
      <c r="P230" s="270"/>
      <c r="Q230" s="270"/>
      <c r="R230" s="270"/>
      <c r="S230" s="270"/>
      <c r="T230" s="27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2" t="s">
        <v>263</v>
      </c>
      <c r="AU230" s="272" t="s">
        <v>91</v>
      </c>
      <c r="AV230" s="13" t="s">
        <v>91</v>
      </c>
      <c r="AW230" s="13" t="s">
        <v>38</v>
      </c>
      <c r="AX230" s="13" t="s">
        <v>82</v>
      </c>
      <c r="AY230" s="272" t="s">
        <v>224</v>
      </c>
    </row>
    <row r="231" s="13" customFormat="1">
      <c r="A231" s="13"/>
      <c r="B231" s="263"/>
      <c r="C231" s="264"/>
      <c r="D231" s="259" t="s">
        <v>263</v>
      </c>
      <c r="E231" s="273" t="s">
        <v>1</v>
      </c>
      <c r="F231" s="265" t="s">
        <v>1328</v>
      </c>
      <c r="G231" s="264"/>
      <c r="H231" s="266">
        <v>2.1549999999999998</v>
      </c>
      <c r="I231" s="267"/>
      <c r="J231" s="264"/>
      <c r="K231" s="264"/>
      <c r="L231" s="268"/>
      <c r="M231" s="269"/>
      <c r="N231" s="270"/>
      <c r="O231" s="270"/>
      <c r="P231" s="270"/>
      <c r="Q231" s="270"/>
      <c r="R231" s="270"/>
      <c r="S231" s="270"/>
      <c r="T231" s="27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2" t="s">
        <v>263</v>
      </c>
      <c r="AU231" s="272" t="s">
        <v>91</v>
      </c>
      <c r="AV231" s="13" t="s">
        <v>91</v>
      </c>
      <c r="AW231" s="13" t="s">
        <v>38</v>
      </c>
      <c r="AX231" s="13" t="s">
        <v>82</v>
      </c>
      <c r="AY231" s="272" t="s">
        <v>224</v>
      </c>
    </row>
    <row r="232" s="14" customFormat="1">
      <c r="A232" s="14"/>
      <c r="B232" s="274"/>
      <c r="C232" s="275"/>
      <c r="D232" s="259" t="s">
        <v>263</v>
      </c>
      <c r="E232" s="276" t="s">
        <v>1</v>
      </c>
      <c r="F232" s="277" t="s">
        <v>277</v>
      </c>
      <c r="G232" s="275"/>
      <c r="H232" s="278">
        <v>2.7069999999999999</v>
      </c>
      <c r="I232" s="279"/>
      <c r="J232" s="275"/>
      <c r="K232" s="275"/>
      <c r="L232" s="280"/>
      <c r="M232" s="281"/>
      <c r="N232" s="282"/>
      <c r="O232" s="282"/>
      <c r="P232" s="282"/>
      <c r="Q232" s="282"/>
      <c r="R232" s="282"/>
      <c r="S232" s="282"/>
      <c r="T232" s="28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4" t="s">
        <v>263</v>
      </c>
      <c r="AU232" s="284" t="s">
        <v>91</v>
      </c>
      <c r="AV232" s="14" t="s">
        <v>231</v>
      </c>
      <c r="AW232" s="14" t="s">
        <v>38</v>
      </c>
      <c r="AX232" s="14" t="s">
        <v>89</v>
      </c>
      <c r="AY232" s="284" t="s">
        <v>224</v>
      </c>
    </row>
    <row r="233" s="12" customFormat="1" ht="22.8" customHeight="1">
      <c r="A233" s="12"/>
      <c r="B233" s="230"/>
      <c r="C233" s="231"/>
      <c r="D233" s="232" t="s">
        <v>81</v>
      </c>
      <c r="E233" s="244" t="s">
        <v>236</v>
      </c>
      <c r="F233" s="244" t="s">
        <v>323</v>
      </c>
      <c r="G233" s="231"/>
      <c r="H233" s="231"/>
      <c r="I233" s="234"/>
      <c r="J233" s="245">
        <f>BK233</f>
        <v>0</v>
      </c>
      <c r="K233" s="231"/>
      <c r="L233" s="236"/>
      <c r="M233" s="237"/>
      <c r="N233" s="238"/>
      <c r="O233" s="238"/>
      <c r="P233" s="239">
        <f>SUM(P234:P256)</f>
        <v>0</v>
      </c>
      <c r="Q233" s="238"/>
      <c r="R233" s="239">
        <f>SUM(R234:R256)</f>
        <v>69.772962167599999</v>
      </c>
      <c r="S233" s="238"/>
      <c r="T233" s="240">
        <f>SUM(T234:T256)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41" t="s">
        <v>89</v>
      </c>
      <c r="AT233" s="242" t="s">
        <v>81</v>
      </c>
      <c r="AU233" s="242" t="s">
        <v>89</v>
      </c>
      <c r="AY233" s="241" t="s">
        <v>224</v>
      </c>
      <c r="BK233" s="243">
        <f>SUM(BK234:BK256)</f>
        <v>0</v>
      </c>
    </row>
    <row r="234" s="2" customFormat="1" ht="16.5" customHeight="1">
      <c r="A234" s="38"/>
      <c r="B234" s="39"/>
      <c r="C234" s="246" t="s">
        <v>386</v>
      </c>
      <c r="D234" s="246" t="s">
        <v>226</v>
      </c>
      <c r="E234" s="247" t="s">
        <v>325</v>
      </c>
      <c r="F234" s="248" t="s">
        <v>326</v>
      </c>
      <c r="G234" s="249" t="s">
        <v>247</v>
      </c>
      <c r="H234" s="250">
        <v>1.353</v>
      </c>
      <c r="I234" s="251"/>
      <c r="J234" s="252">
        <f>ROUND(I234*H234,2)</f>
        <v>0</v>
      </c>
      <c r="K234" s="248" t="s">
        <v>230</v>
      </c>
      <c r="L234" s="44"/>
      <c r="M234" s="253" t="s">
        <v>1</v>
      </c>
      <c r="N234" s="254" t="s">
        <v>47</v>
      </c>
      <c r="O234" s="91"/>
      <c r="P234" s="255">
        <f>O234*H234</f>
        <v>0</v>
      </c>
      <c r="Q234" s="255">
        <v>2.4778600000000002</v>
      </c>
      <c r="R234" s="255">
        <f>Q234*H234</f>
        <v>3.35254458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231</v>
      </c>
      <c r="AT234" s="257" t="s">
        <v>226</v>
      </c>
      <c r="AU234" s="257" t="s">
        <v>91</v>
      </c>
      <c r="AY234" s="16" t="s">
        <v>224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6" t="s">
        <v>89</v>
      </c>
      <c r="BK234" s="258">
        <f>ROUND(I234*H234,2)</f>
        <v>0</v>
      </c>
      <c r="BL234" s="16" t="s">
        <v>231</v>
      </c>
      <c r="BM234" s="257" t="s">
        <v>959</v>
      </c>
    </row>
    <row r="235" s="13" customFormat="1">
      <c r="A235" s="13"/>
      <c r="B235" s="263"/>
      <c r="C235" s="264"/>
      <c r="D235" s="259" t="s">
        <v>263</v>
      </c>
      <c r="E235" s="273" t="s">
        <v>1</v>
      </c>
      <c r="F235" s="265" t="s">
        <v>1551</v>
      </c>
      <c r="G235" s="264"/>
      <c r="H235" s="266">
        <v>1.353</v>
      </c>
      <c r="I235" s="267"/>
      <c r="J235" s="264"/>
      <c r="K235" s="264"/>
      <c r="L235" s="268"/>
      <c r="M235" s="269"/>
      <c r="N235" s="270"/>
      <c r="O235" s="270"/>
      <c r="P235" s="270"/>
      <c r="Q235" s="270"/>
      <c r="R235" s="270"/>
      <c r="S235" s="270"/>
      <c r="T235" s="27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2" t="s">
        <v>263</v>
      </c>
      <c r="AU235" s="272" t="s">
        <v>91</v>
      </c>
      <c r="AV235" s="13" t="s">
        <v>91</v>
      </c>
      <c r="AW235" s="13" t="s">
        <v>38</v>
      </c>
      <c r="AX235" s="13" t="s">
        <v>82</v>
      </c>
      <c r="AY235" s="272" t="s">
        <v>224</v>
      </c>
    </row>
    <row r="236" s="14" customFormat="1">
      <c r="A236" s="14"/>
      <c r="B236" s="274"/>
      <c r="C236" s="275"/>
      <c r="D236" s="259" t="s">
        <v>263</v>
      </c>
      <c r="E236" s="276" t="s">
        <v>1</v>
      </c>
      <c r="F236" s="277" t="s">
        <v>277</v>
      </c>
      <c r="G236" s="275"/>
      <c r="H236" s="278">
        <v>1.353</v>
      </c>
      <c r="I236" s="279"/>
      <c r="J236" s="275"/>
      <c r="K236" s="275"/>
      <c r="L236" s="280"/>
      <c r="M236" s="281"/>
      <c r="N236" s="282"/>
      <c r="O236" s="282"/>
      <c r="P236" s="282"/>
      <c r="Q236" s="282"/>
      <c r="R236" s="282"/>
      <c r="S236" s="282"/>
      <c r="T236" s="28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4" t="s">
        <v>263</v>
      </c>
      <c r="AU236" s="284" t="s">
        <v>91</v>
      </c>
      <c r="AV236" s="14" t="s">
        <v>231</v>
      </c>
      <c r="AW236" s="14" t="s">
        <v>38</v>
      </c>
      <c r="AX236" s="14" t="s">
        <v>89</v>
      </c>
      <c r="AY236" s="284" t="s">
        <v>224</v>
      </c>
    </row>
    <row r="237" s="2" customFormat="1" ht="16.5" customHeight="1">
      <c r="A237" s="38"/>
      <c r="B237" s="39"/>
      <c r="C237" s="246" t="s">
        <v>392</v>
      </c>
      <c r="D237" s="246" t="s">
        <v>226</v>
      </c>
      <c r="E237" s="247" t="s">
        <v>329</v>
      </c>
      <c r="F237" s="248" t="s">
        <v>330</v>
      </c>
      <c r="G237" s="249" t="s">
        <v>229</v>
      </c>
      <c r="H237" s="250">
        <v>5.5800000000000001</v>
      </c>
      <c r="I237" s="251"/>
      <c r="J237" s="252">
        <f>ROUND(I237*H237,2)</f>
        <v>0</v>
      </c>
      <c r="K237" s="248" t="s">
        <v>230</v>
      </c>
      <c r="L237" s="44"/>
      <c r="M237" s="253" t="s">
        <v>1</v>
      </c>
      <c r="N237" s="254" t="s">
        <v>47</v>
      </c>
      <c r="O237" s="91"/>
      <c r="P237" s="255">
        <f>O237*H237</f>
        <v>0</v>
      </c>
      <c r="Q237" s="255">
        <v>0.041744200000000002</v>
      </c>
      <c r="R237" s="255">
        <f>Q237*H237</f>
        <v>0.23293263600000003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231</v>
      </c>
      <c r="AT237" s="257" t="s">
        <v>226</v>
      </c>
      <c r="AU237" s="257" t="s">
        <v>91</v>
      </c>
      <c r="AY237" s="16" t="s">
        <v>224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6" t="s">
        <v>89</v>
      </c>
      <c r="BK237" s="258">
        <f>ROUND(I237*H237,2)</f>
        <v>0</v>
      </c>
      <c r="BL237" s="16" t="s">
        <v>231</v>
      </c>
      <c r="BM237" s="257" t="s">
        <v>968</v>
      </c>
    </row>
    <row r="238" s="13" customFormat="1">
      <c r="A238" s="13"/>
      <c r="B238" s="263"/>
      <c r="C238" s="264"/>
      <c r="D238" s="259" t="s">
        <v>263</v>
      </c>
      <c r="E238" s="273" t="s">
        <v>1</v>
      </c>
      <c r="F238" s="265" t="s">
        <v>1552</v>
      </c>
      <c r="G238" s="264"/>
      <c r="H238" s="266">
        <v>5.5800000000000001</v>
      </c>
      <c r="I238" s="267"/>
      <c r="J238" s="264"/>
      <c r="K238" s="264"/>
      <c r="L238" s="268"/>
      <c r="M238" s="269"/>
      <c r="N238" s="270"/>
      <c r="O238" s="270"/>
      <c r="P238" s="270"/>
      <c r="Q238" s="270"/>
      <c r="R238" s="270"/>
      <c r="S238" s="270"/>
      <c r="T238" s="27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2" t="s">
        <v>263</v>
      </c>
      <c r="AU238" s="272" t="s">
        <v>91</v>
      </c>
      <c r="AV238" s="13" t="s">
        <v>91</v>
      </c>
      <c r="AW238" s="13" t="s">
        <v>38</v>
      </c>
      <c r="AX238" s="13" t="s">
        <v>82</v>
      </c>
      <c r="AY238" s="272" t="s">
        <v>224</v>
      </c>
    </row>
    <row r="239" s="14" customFormat="1">
      <c r="A239" s="14"/>
      <c r="B239" s="274"/>
      <c r="C239" s="275"/>
      <c r="D239" s="259" t="s">
        <v>263</v>
      </c>
      <c r="E239" s="276" t="s">
        <v>1</v>
      </c>
      <c r="F239" s="277" t="s">
        <v>277</v>
      </c>
      <c r="G239" s="275"/>
      <c r="H239" s="278">
        <v>5.5800000000000001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4" t="s">
        <v>263</v>
      </c>
      <c r="AU239" s="284" t="s">
        <v>91</v>
      </c>
      <c r="AV239" s="14" t="s">
        <v>231</v>
      </c>
      <c r="AW239" s="14" t="s">
        <v>38</v>
      </c>
      <c r="AX239" s="14" t="s">
        <v>89</v>
      </c>
      <c r="AY239" s="284" t="s">
        <v>224</v>
      </c>
    </row>
    <row r="240" s="2" customFormat="1" ht="16.5" customHeight="1">
      <c r="A240" s="38"/>
      <c r="B240" s="39"/>
      <c r="C240" s="246" t="s">
        <v>397</v>
      </c>
      <c r="D240" s="246" t="s">
        <v>226</v>
      </c>
      <c r="E240" s="247" t="s">
        <v>334</v>
      </c>
      <c r="F240" s="248" t="s">
        <v>335</v>
      </c>
      <c r="G240" s="249" t="s">
        <v>229</v>
      </c>
      <c r="H240" s="250">
        <v>5.5800000000000001</v>
      </c>
      <c r="I240" s="251"/>
      <c r="J240" s="252">
        <f>ROUND(I240*H240,2)</f>
        <v>0</v>
      </c>
      <c r="K240" s="248" t="s">
        <v>230</v>
      </c>
      <c r="L240" s="44"/>
      <c r="M240" s="253" t="s">
        <v>1</v>
      </c>
      <c r="N240" s="254" t="s">
        <v>47</v>
      </c>
      <c r="O240" s="91"/>
      <c r="P240" s="255">
        <f>O240*H240</f>
        <v>0</v>
      </c>
      <c r="Q240" s="255">
        <v>1.5E-05</v>
      </c>
      <c r="R240" s="255">
        <f>Q240*H240</f>
        <v>8.3700000000000002E-05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231</v>
      </c>
      <c r="AT240" s="257" t="s">
        <v>226</v>
      </c>
      <c r="AU240" s="257" t="s">
        <v>91</v>
      </c>
      <c r="AY240" s="16" t="s">
        <v>224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6" t="s">
        <v>89</v>
      </c>
      <c r="BK240" s="258">
        <f>ROUND(I240*H240,2)</f>
        <v>0</v>
      </c>
      <c r="BL240" s="16" t="s">
        <v>231</v>
      </c>
      <c r="BM240" s="257" t="s">
        <v>976</v>
      </c>
    </row>
    <row r="241" s="2" customFormat="1" ht="16.5" customHeight="1">
      <c r="A241" s="38"/>
      <c r="B241" s="39"/>
      <c r="C241" s="246" t="s">
        <v>401</v>
      </c>
      <c r="D241" s="246" t="s">
        <v>226</v>
      </c>
      <c r="E241" s="247" t="s">
        <v>338</v>
      </c>
      <c r="F241" s="248" t="s">
        <v>339</v>
      </c>
      <c r="G241" s="249" t="s">
        <v>268</v>
      </c>
      <c r="H241" s="250">
        <v>0.20300000000000001</v>
      </c>
      <c r="I241" s="251"/>
      <c r="J241" s="252">
        <f>ROUND(I241*H241,2)</f>
        <v>0</v>
      </c>
      <c r="K241" s="248" t="s">
        <v>230</v>
      </c>
      <c r="L241" s="44"/>
      <c r="M241" s="253" t="s">
        <v>1</v>
      </c>
      <c r="N241" s="254" t="s">
        <v>47</v>
      </c>
      <c r="O241" s="91"/>
      <c r="P241" s="255">
        <f>O241*H241</f>
        <v>0</v>
      </c>
      <c r="Q241" s="255">
        <v>1.0487652000000001</v>
      </c>
      <c r="R241" s="255">
        <f>Q241*H241</f>
        <v>0.21289933560000002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231</v>
      </c>
      <c r="AT241" s="257" t="s">
        <v>226</v>
      </c>
      <c r="AU241" s="257" t="s">
        <v>91</v>
      </c>
      <c r="AY241" s="16" t="s">
        <v>224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6" t="s">
        <v>89</v>
      </c>
      <c r="BK241" s="258">
        <f>ROUND(I241*H241,2)</f>
        <v>0</v>
      </c>
      <c r="BL241" s="16" t="s">
        <v>231</v>
      </c>
      <c r="BM241" s="257" t="s">
        <v>985</v>
      </c>
    </row>
    <row r="242" s="13" customFormat="1">
      <c r="A242" s="13"/>
      <c r="B242" s="263"/>
      <c r="C242" s="264"/>
      <c r="D242" s="259" t="s">
        <v>263</v>
      </c>
      <c r="E242" s="273" t="s">
        <v>1</v>
      </c>
      <c r="F242" s="265" t="s">
        <v>1553</v>
      </c>
      <c r="G242" s="264"/>
      <c r="H242" s="266">
        <v>0.20300000000000001</v>
      </c>
      <c r="I242" s="267"/>
      <c r="J242" s="264"/>
      <c r="K242" s="264"/>
      <c r="L242" s="268"/>
      <c r="M242" s="269"/>
      <c r="N242" s="270"/>
      <c r="O242" s="270"/>
      <c r="P242" s="270"/>
      <c r="Q242" s="270"/>
      <c r="R242" s="270"/>
      <c r="S242" s="270"/>
      <c r="T242" s="27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2" t="s">
        <v>263</v>
      </c>
      <c r="AU242" s="272" t="s">
        <v>91</v>
      </c>
      <c r="AV242" s="13" t="s">
        <v>91</v>
      </c>
      <c r="AW242" s="13" t="s">
        <v>38</v>
      </c>
      <c r="AX242" s="13" t="s">
        <v>82</v>
      </c>
      <c r="AY242" s="272" t="s">
        <v>224</v>
      </c>
    </row>
    <row r="243" s="14" customFormat="1">
      <c r="A243" s="14"/>
      <c r="B243" s="274"/>
      <c r="C243" s="275"/>
      <c r="D243" s="259" t="s">
        <v>263</v>
      </c>
      <c r="E243" s="276" t="s">
        <v>1</v>
      </c>
      <c r="F243" s="277" t="s">
        <v>277</v>
      </c>
      <c r="G243" s="275"/>
      <c r="H243" s="278">
        <v>0.20300000000000001</v>
      </c>
      <c r="I243" s="279"/>
      <c r="J243" s="275"/>
      <c r="K243" s="275"/>
      <c r="L243" s="280"/>
      <c r="M243" s="281"/>
      <c r="N243" s="282"/>
      <c r="O243" s="282"/>
      <c r="P243" s="282"/>
      <c r="Q243" s="282"/>
      <c r="R243" s="282"/>
      <c r="S243" s="282"/>
      <c r="T243" s="28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4" t="s">
        <v>263</v>
      </c>
      <c r="AU243" s="284" t="s">
        <v>91</v>
      </c>
      <c r="AV243" s="14" t="s">
        <v>231</v>
      </c>
      <c r="AW243" s="14" t="s">
        <v>38</v>
      </c>
      <c r="AX243" s="14" t="s">
        <v>89</v>
      </c>
      <c r="AY243" s="284" t="s">
        <v>224</v>
      </c>
    </row>
    <row r="244" s="2" customFormat="1" ht="21.75" customHeight="1">
      <c r="A244" s="38"/>
      <c r="B244" s="39"/>
      <c r="C244" s="246" t="s">
        <v>405</v>
      </c>
      <c r="D244" s="246" t="s">
        <v>226</v>
      </c>
      <c r="E244" s="247" t="s">
        <v>343</v>
      </c>
      <c r="F244" s="248" t="s">
        <v>344</v>
      </c>
      <c r="G244" s="249" t="s">
        <v>247</v>
      </c>
      <c r="H244" s="250">
        <v>20</v>
      </c>
      <c r="I244" s="251"/>
      <c r="J244" s="252">
        <f>ROUND(I244*H244,2)</f>
        <v>0</v>
      </c>
      <c r="K244" s="248" t="s">
        <v>230</v>
      </c>
      <c r="L244" s="44"/>
      <c r="M244" s="253" t="s">
        <v>1</v>
      </c>
      <c r="N244" s="254" t="s">
        <v>47</v>
      </c>
      <c r="O244" s="91"/>
      <c r="P244" s="255">
        <f>O244*H244</f>
        <v>0</v>
      </c>
      <c r="Q244" s="255">
        <v>2.2949600000000001</v>
      </c>
      <c r="R244" s="255">
        <f>Q244*H244</f>
        <v>45.8992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231</v>
      </c>
      <c r="AT244" s="257" t="s">
        <v>226</v>
      </c>
      <c r="AU244" s="257" t="s">
        <v>91</v>
      </c>
      <c r="AY244" s="16" t="s">
        <v>224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6" t="s">
        <v>89</v>
      </c>
      <c r="BK244" s="258">
        <f>ROUND(I244*H244,2)</f>
        <v>0</v>
      </c>
      <c r="BL244" s="16" t="s">
        <v>231</v>
      </c>
      <c r="BM244" s="257" t="s">
        <v>1554</v>
      </c>
    </row>
    <row r="245" s="13" customFormat="1">
      <c r="A245" s="13"/>
      <c r="B245" s="263"/>
      <c r="C245" s="264"/>
      <c r="D245" s="259" t="s">
        <v>263</v>
      </c>
      <c r="E245" s="273" t="s">
        <v>1</v>
      </c>
      <c r="F245" s="265" t="s">
        <v>1555</v>
      </c>
      <c r="G245" s="264"/>
      <c r="H245" s="266">
        <v>20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263</v>
      </c>
      <c r="AU245" s="272" t="s">
        <v>91</v>
      </c>
      <c r="AV245" s="13" t="s">
        <v>91</v>
      </c>
      <c r="AW245" s="13" t="s">
        <v>38</v>
      </c>
      <c r="AX245" s="13" t="s">
        <v>89</v>
      </c>
      <c r="AY245" s="272" t="s">
        <v>224</v>
      </c>
    </row>
    <row r="246" s="2" customFormat="1" ht="16.5" customHeight="1">
      <c r="A246" s="38"/>
      <c r="B246" s="39"/>
      <c r="C246" s="246" t="s">
        <v>410</v>
      </c>
      <c r="D246" s="246" t="s">
        <v>226</v>
      </c>
      <c r="E246" s="247" t="s">
        <v>761</v>
      </c>
      <c r="F246" s="248" t="s">
        <v>762</v>
      </c>
      <c r="G246" s="249" t="s">
        <v>247</v>
      </c>
      <c r="H246" s="250">
        <v>7.6639999999999997</v>
      </c>
      <c r="I246" s="251"/>
      <c r="J246" s="252">
        <f>ROUND(I246*H246,2)</f>
        <v>0</v>
      </c>
      <c r="K246" s="248" t="s">
        <v>230</v>
      </c>
      <c r="L246" s="44"/>
      <c r="M246" s="253" t="s">
        <v>1</v>
      </c>
      <c r="N246" s="254" t="s">
        <v>47</v>
      </c>
      <c r="O246" s="91"/>
      <c r="P246" s="255">
        <f>O246*H246</f>
        <v>0</v>
      </c>
      <c r="Q246" s="255">
        <v>2.4535100000000001</v>
      </c>
      <c r="R246" s="255">
        <f>Q246*H246</f>
        <v>18.803700639999999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231</v>
      </c>
      <c r="AT246" s="257" t="s">
        <v>226</v>
      </c>
      <c r="AU246" s="257" t="s">
        <v>91</v>
      </c>
      <c r="AY246" s="16" t="s">
        <v>224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6" t="s">
        <v>89</v>
      </c>
      <c r="BK246" s="258">
        <f>ROUND(I246*H246,2)</f>
        <v>0</v>
      </c>
      <c r="BL246" s="16" t="s">
        <v>231</v>
      </c>
      <c r="BM246" s="257" t="s">
        <v>1003</v>
      </c>
    </row>
    <row r="247" s="2" customFormat="1">
      <c r="A247" s="38"/>
      <c r="B247" s="39"/>
      <c r="C247" s="40"/>
      <c r="D247" s="259" t="s">
        <v>261</v>
      </c>
      <c r="E247" s="40"/>
      <c r="F247" s="260" t="s">
        <v>1556</v>
      </c>
      <c r="G247" s="40"/>
      <c r="H247" s="40"/>
      <c r="I247" s="154"/>
      <c r="J247" s="40"/>
      <c r="K247" s="40"/>
      <c r="L247" s="44"/>
      <c r="M247" s="261"/>
      <c r="N247" s="26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6" t="s">
        <v>261</v>
      </c>
      <c r="AU247" s="16" t="s">
        <v>91</v>
      </c>
    </row>
    <row r="248" s="13" customFormat="1">
      <c r="A248" s="13"/>
      <c r="B248" s="263"/>
      <c r="C248" s="264"/>
      <c r="D248" s="259" t="s">
        <v>263</v>
      </c>
      <c r="E248" s="273" t="s">
        <v>1</v>
      </c>
      <c r="F248" s="265" t="s">
        <v>1557</v>
      </c>
      <c r="G248" s="264"/>
      <c r="H248" s="266">
        <v>7.6639999999999997</v>
      </c>
      <c r="I248" s="267"/>
      <c r="J248" s="264"/>
      <c r="K248" s="264"/>
      <c r="L248" s="268"/>
      <c r="M248" s="269"/>
      <c r="N248" s="270"/>
      <c r="O248" s="270"/>
      <c r="P248" s="270"/>
      <c r="Q248" s="270"/>
      <c r="R248" s="270"/>
      <c r="S248" s="270"/>
      <c r="T248" s="27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2" t="s">
        <v>263</v>
      </c>
      <c r="AU248" s="272" t="s">
        <v>91</v>
      </c>
      <c r="AV248" s="13" t="s">
        <v>91</v>
      </c>
      <c r="AW248" s="13" t="s">
        <v>38</v>
      </c>
      <c r="AX248" s="13" t="s">
        <v>82</v>
      </c>
      <c r="AY248" s="272" t="s">
        <v>224</v>
      </c>
    </row>
    <row r="249" s="14" customFormat="1">
      <c r="A249" s="14"/>
      <c r="B249" s="274"/>
      <c r="C249" s="275"/>
      <c r="D249" s="259" t="s">
        <v>263</v>
      </c>
      <c r="E249" s="276" t="s">
        <v>1</v>
      </c>
      <c r="F249" s="277" t="s">
        <v>277</v>
      </c>
      <c r="G249" s="275"/>
      <c r="H249" s="278">
        <v>7.6639999999999997</v>
      </c>
      <c r="I249" s="279"/>
      <c r="J249" s="275"/>
      <c r="K249" s="275"/>
      <c r="L249" s="280"/>
      <c r="M249" s="281"/>
      <c r="N249" s="282"/>
      <c r="O249" s="282"/>
      <c r="P249" s="282"/>
      <c r="Q249" s="282"/>
      <c r="R249" s="282"/>
      <c r="S249" s="282"/>
      <c r="T249" s="28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4" t="s">
        <v>263</v>
      </c>
      <c r="AU249" s="284" t="s">
        <v>91</v>
      </c>
      <c r="AV249" s="14" t="s">
        <v>231</v>
      </c>
      <c r="AW249" s="14" t="s">
        <v>38</v>
      </c>
      <c r="AX249" s="14" t="s">
        <v>89</v>
      </c>
      <c r="AY249" s="284" t="s">
        <v>224</v>
      </c>
    </row>
    <row r="250" s="2" customFormat="1" ht="21.75" customHeight="1">
      <c r="A250" s="38"/>
      <c r="B250" s="39"/>
      <c r="C250" s="246" t="s">
        <v>414</v>
      </c>
      <c r="D250" s="246" t="s">
        <v>226</v>
      </c>
      <c r="E250" s="247" t="s">
        <v>770</v>
      </c>
      <c r="F250" s="248" t="s">
        <v>771</v>
      </c>
      <c r="G250" s="249" t="s">
        <v>229</v>
      </c>
      <c r="H250" s="250">
        <v>41.68</v>
      </c>
      <c r="I250" s="251"/>
      <c r="J250" s="252">
        <f>ROUND(I250*H250,2)</f>
        <v>0</v>
      </c>
      <c r="K250" s="248" t="s">
        <v>230</v>
      </c>
      <c r="L250" s="44"/>
      <c r="M250" s="253" t="s">
        <v>1</v>
      </c>
      <c r="N250" s="254" t="s">
        <v>47</v>
      </c>
      <c r="O250" s="91"/>
      <c r="P250" s="255">
        <f>O250*H250</f>
        <v>0</v>
      </c>
      <c r="Q250" s="255">
        <v>0.0018247000000000001</v>
      </c>
      <c r="R250" s="255">
        <f>Q250*H250</f>
        <v>0.076053495999999998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231</v>
      </c>
      <c r="AT250" s="257" t="s">
        <v>226</v>
      </c>
      <c r="AU250" s="257" t="s">
        <v>91</v>
      </c>
      <c r="AY250" s="16" t="s">
        <v>224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6" t="s">
        <v>89</v>
      </c>
      <c r="BK250" s="258">
        <f>ROUND(I250*H250,2)</f>
        <v>0</v>
      </c>
      <c r="BL250" s="16" t="s">
        <v>231</v>
      </c>
      <c r="BM250" s="257" t="s">
        <v>1010</v>
      </c>
    </row>
    <row r="251" s="13" customFormat="1">
      <c r="A251" s="13"/>
      <c r="B251" s="263"/>
      <c r="C251" s="264"/>
      <c r="D251" s="259" t="s">
        <v>263</v>
      </c>
      <c r="E251" s="273" t="s">
        <v>1</v>
      </c>
      <c r="F251" s="265" t="s">
        <v>1558</v>
      </c>
      <c r="G251" s="264"/>
      <c r="H251" s="266">
        <v>41.68</v>
      </c>
      <c r="I251" s="267"/>
      <c r="J251" s="264"/>
      <c r="K251" s="264"/>
      <c r="L251" s="268"/>
      <c r="M251" s="269"/>
      <c r="N251" s="270"/>
      <c r="O251" s="270"/>
      <c r="P251" s="270"/>
      <c r="Q251" s="270"/>
      <c r="R251" s="270"/>
      <c r="S251" s="270"/>
      <c r="T251" s="27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2" t="s">
        <v>263</v>
      </c>
      <c r="AU251" s="272" t="s">
        <v>91</v>
      </c>
      <c r="AV251" s="13" t="s">
        <v>91</v>
      </c>
      <c r="AW251" s="13" t="s">
        <v>38</v>
      </c>
      <c r="AX251" s="13" t="s">
        <v>82</v>
      </c>
      <c r="AY251" s="272" t="s">
        <v>224</v>
      </c>
    </row>
    <row r="252" s="14" customFormat="1">
      <c r="A252" s="14"/>
      <c r="B252" s="274"/>
      <c r="C252" s="275"/>
      <c r="D252" s="259" t="s">
        <v>263</v>
      </c>
      <c r="E252" s="276" t="s">
        <v>1</v>
      </c>
      <c r="F252" s="277" t="s">
        <v>277</v>
      </c>
      <c r="G252" s="275"/>
      <c r="H252" s="278">
        <v>41.68</v>
      </c>
      <c r="I252" s="279"/>
      <c r="J252" s="275"/>
      <c r="K252" s="275"/>
      <c r="L252" s="280"/>
      <c r="M252" s="281"/>
      <c r="N252" s="282"/>
      <c r="O252" s="282"/>
      <c r="P252" s="282"/>
      <c r="Q252" s="282"/>
      <c r="R252" s="282"/>
      <c r="S252" s="282"/>
      <c r="T252" s="28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4" t="s">
        <v>263</v>
      </c>
      <c r="AU252" s="284" t="s">
        <v>91</v>
      </c>
      <c r="AV252" s="14" t="s">
        <v>231</v>
      </c>
      <c r="AW252" s="14" t="s">
        <v>38</v>
      </c>
      <c r="AX252" s="14" t="s">
        <v>89</v>
      </c>
      <c r="AY252" s="284" t="s">
        <v>224</v>
      </c>
    </row>
    <row r="253" s="2" customFormat="1" ht="21.75" customHeight="1">
      <c r="A253" s="38"/>
      <c r="B253" s="39"/>
      <c r="C253" s="246" t="s">
        <v>419</v>
      </c>
      <c r="D253" s="246" t="s">
        <v>226</v>
      </c>
      <c r="E253" s="247" t="s">
        <v>776</v>
      </c>
      <c r="F253" s="248" t="s">
        <v>777</v>
      </c>
      <c r="G253" s="249" t="s">
        <v>229</v>
      </c>
      <c r="H253" s="250">
        <v>41.68</v>
      </c>
      <c r="I253" s="251"/>
      <c r="J253" s="252">
        <f>ROUND(I253*H253,2)</f>
        <v>0</v>
      </c>
      <c r="K253" s="248" t="s">
        <v>230</v>
      </c>
      <c r="L253" s="44"/>
      <c r="M253" s="253" t="s">
        <v>1</v>
      </c>
      <c r="N253" s="254" t="s">
        <v>47</v>
      </c>
      <c r="O253" s="91"/>
      <c r="P253" s="255">
        <f>O253*H253</f>
        <v>0</v>
      </c>
      <c r="Q253" s="255">
        <v>3.6000000000000001E-05</v>
      </c>
      <c r="R253" s="255">
        <f>Q253*H253</f>
        <v>0.00150048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231</v>
      </c>
      <c r="AT253" s="257" t="s">
        <v>226</v>
      </c>
      <c r="AU253" s="257" t="s">
        <v>91</v>
      </c>
      <c r="AY253" s="16" t="s">
        <v>224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6" t="s">
        <v>89</v>
      </c>
      <c r="BK253" s="258">
        <f>ROUND(I253*H253,2)</f>
        <v>0</v>
      </c>
      <c r="BL253" s="16" t="s">
        <v>231</v>
      </c>
      <c r="BM253" s="257" t="s">
        <v>1016</v>
      </c>
    </row>
    <row r="254" s="2" customFormat="1" ht="16.5" customHeight="1">
      <c r="A254" s="38"/>
      <c r="B254" s="39"/>
      <c r="C254" s="246" t="s">
        <v>424</v>
      </c>
      <c r="D254" s="246" t="s">
        <v>226</v>
      </c>
      <c r="E254" s="247" t="s">
        <v>779</v>
      </c>
      <c r="F254" s="248" t="s">
        <v>780</v>
      </c>
      <c r="G254" s="249" t="s">
        <v>268</v>
      </c>
      <c r="H254" s="250">
        <v>1.1499999999999999</v>
      </c>
      <c r="I254" s="251"/>
      <c r="J254" s="252">
        <f>ROUND(I254*H254,2)</f>
        <v>0</v>
      </c>
      <c r="K254" s="248" t="s">
        <v>230</v>
      </c>
      <c r="L254" s="44"/>
      <c r="M254" s="253" t="s">
        <v>1</v>
      </c>
      <c r="N254" s="254" t="s">
        <v>47</v>
      </c>
      <c r="O254" s="91"/>
      <c r="P254" s="255">
        <f>O254*H254</f>
        <v>0</v>
      </c>
      <c r="Q254" s="255">
        <v>1.0383020000000001</v>
      </c>
      <c r="R254" s="255">
        <f>Q254*H254</f>
        <v>1.1940473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231</v>
      </c>
      <c r="AT254" s="257" t="s">
        <v>226</v>
      </c>
      <c r="AU254" s="257" t="s">
        <v>91</v>
      </c>
      <c r="AY254" s="16" t="s">
        <v>224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6" t="s">
        <v>89</v>
      </c>
      <c r="BK254" s="258">
        <f>ROUND(I254*H254,2)</f>
        <v>0</v>
      </c>
      <c r="BL254" s="16" t="s">
        <v>231</v>
      </c>
      <c r="BM254" s="257" t="s">
        <v>1021</v>
      </c>
    </row>
    <row r="255" s="13" customFormat="1">
      <c r="A255" s="13"/>
      <c r="B255" s="263"/>
      <c r="C255" s="264"/>
      <c r="D255" s="259" t="s">
        <v>263</v>
      </c>
      <c r="E255" s="273" t="s">
        <v>1</v>
      </c>
      <c r="F255" s="265" t="s">
        <v>1559</v>
      </c>
      <c r="G255" s="264"/>
      <c r="H255" s="266">
        <v>1.1499999999999999</v>
      </c>
      <c r="I255" s="267"/>
      <c r="J255" s="264"/>
      <c r="K255" s="264"/>
      <c r="L255" s="268"/>
      <c r="M255" s="269"/>
      <c r="N255" s="270"/>
      <c r="O255" s="270"/>
      <c r="P255" s="270"/>
      <c r="Q255" s="270"/>
      <c r="R255" s="270"/>
      <c r="S255" s="270"/>
      <c r="T255" s="27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2" t="s">
        <v>263</v>
      </c>
      <c r="AU255" s="272" t="s">
        <v>91</v>
      </c>
      <c r="AV255" s="13" t="s">
        <v>91</v>
      </c>
      <c r="AW255" s="13" t="s">
        <v>38</v>
      </c>
      <c r="AX255" s="13" t="s">
        <v>82</v>
      </c>
      <c r="AY255" s="272" t="s">
        <v>224</v>
      </c>
    </row>
    <row r="256" s="14" customFormat="1">
      <c r="A256" s="14"/>
      <c r="B256" s="274"/>
      <c r="C256" s="275"/>
      <c r="D256" s="259" t="s">
        <v>263</v>
      </c>
      <c r="E256" s="276" t="s">
        <v>1</v>
      </c>
      <c r="F256" s="277" t="s">
        <v>277</v>
      </c>
      <c r="G256" s="275"/>
      <c r="H256" s="278">
        <v>1.1499999999999999</v>
      </c>
      <c r="I256" s="279"/>
      <c r="J256" s="275"/>
      <c r="K256" s="275"/>
      <c r="L256" s="280"/>
      <c r="M256" s="281"/>
      <c r="N256" s="282"/>
      <c r="O256" s="282"/>
      <c r="P256" s="282"/>
      <c r="Q256" s="282"/>
      <c r="R256" s="282"/>
      <c r="S256" s="282"/>
      <c r="T256" s="28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4" t="s">
        <v>263</v>
      </c>
      <c r="AU256" s="284" t="s">
        <v>91</v>
      </c>
      <c r="AV256" s="14" t="s">
        <v>231</v>
      </c>
      <c r="AW256" s="14" t="s">
        <v>38</v>
      </c>
      <c r="AX256" s="14" t="s">
        <v>89</v>
      </c>
      <c r="AY256" s="284" t="s">
        <v>224</v>
      </c>
    </row>
    <row r="257" s="12" customFormat="1" ht="22.8" customHeight="1">
      <c r="A257" s="12"/>
      <c r="B257" s="230"/>
      <c r="C257" s="231"/>
      <c r="D257" s="232" t="s">
        <v>81</v>
      </c>
      <c r="E257" s="244" t="s">
        <v>231</v>
      </c>
      <c r="F257" s="244" t="s">
        <v>347</v>
      </c>
      <c r="G257" s="231"/>
      <c r="H257" s="231"/>
      <c r="I257" s="234"/>
      <c r="J257" s="245">
        <f>BK257</f>
        <v>0</v>
      </c>
      <c r="K257" s="231"/>
      <c r="L257" s="236"/>
      <c r="M257" s="237"/>
      <c r="N257" s="238"/>
      <c r="O257" s="238"/>
      <c r="P257" s="239">
        <f>SUM(P258:P281)</f>
        <v>0</v>
      </c>
      <c r="Q257" s="238"/>
      <c r="R257" s="239">
        <f>SUM(R258:R281)</f>
        <v>1106.4721309200002</v>
      </c>
      <c r="S257" s="238"/>
      <c r="T257" s="240">
        <f>SUM(T258:T281)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41" t="s">
        <v>89</v>
      </c>
      <c r="AT257" s="242" t="s">
        <v>81</v>
      </c>
      <c r="AU257" s="242" t="s">
        <v>89</v>
      </c>
      <c r="AY257" s="241" t="s">
        <v>224</v>
      </c>
      <c r="BK257" s="243">
        <f>SUM(BK258:BK281)</f>
        <v>0</v>
      </c>
    </row>
    <row r="258" s="2" customFormat="1" ht="21.75" customHeight="1">
      <c r="A258" s="38"/>
      <c r="B258" s="39"/>
      <c r="C258" s="246" t="s">
        <v>433</v>
      </c>
      <c r="D258" s="246" t="s">
        <v>226</v>
      </c>
      <c r="E258" s="247" t="s">
        <v>349</v>
      </c>
      <c r="F258" s="248" t="s">
        <v>350</v>
      </c>
      <c r="G258" s="249" t="s">
        <v>229</v>
      </c>
      <c r="H258" s="250">
        <v>53.82</v>
      </c>
      <c r="I258" s="251"/>
      <c r="J258" s="252">
        <f>ROUND(I258*H258,2)</f>
        <v>0</v>
      </c>
      <c r="K258" s="248" t="s">
        <v>230</v>
      </c>
      <c r="L258" s="44"/>
      <c r="M258" s="253" t="s">
        <v>1</v>
      </c>
      <c r="N258" s="254" t="s">
        <v>47</v>
      </c>
      <c r="O258" s="91"/>
      <c r="P258" s="255">
        <f>O258*H258</f>
        <v>0</v>
      </c>
      <c r="Q258" s="255">
        <v>0.22797600000000001</v>
      </c>
      <c r="R258" s="255">
        <f>Q258*H258</f>
        <v>12.269668320000001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231</v>
      </c>
      <c r="AT258" s="257" t="s">
        <v>226</v>
      </c>
      <c r="AU258" s="257" t="s">
        <v>91</v>
      </c>
      <c r="AY258" s="16" t="s">
        <v>224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6" t="s">
        <v>89</v>
      </c>
      <c r="BK258" s="258">
        <f>ROUND(I258*H258,2)</f>
        <v>0</v>
      </c>
      <c r="BL258" s="16" t="s">
        <v>231</v>
      </c>
      <c r="BM258" s="257" t="s">
        <v>1029</v>
      </c>
    </row>
    <row r="259" s="13" customFormat="1">
      <c r="A259" s="13"/>
      <c r="B259" s="263"/>
      <c r="C259" s="264"/>
      <c r="D259" s="259" t="s">
        <v>263</v>
      </c>
      <c r="E259" s="273" t="s">
        <v>1</v>
      </c>
      <c r="F259" s="265" t="s">
        <v>1560</v>
      </c>
      <c r="G259" s="264"/>
      <c r="H259" s="266">
        <v>23.399999999999999</v>
      </c>
      <c r="I259" s="267"/>
      <c r="J259" s="264"/>
      <c r="K259" s="264"/>
      <c r="L259" s="268"/>
      <c r="M259" s="269"/>
      <c r="N259" s="270"/>
      <c r="O259" s="270"/>
      <c r="P259" s="270"/>
      <c r="Q259" s="270"/>
      <c r="R259" s="270"/>
      <c r="S259" s="270"/>
      <c r="T259" s="27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2" t="s">
        <v>263</v>
      </c>
      <c r="AU259" s="272" t="s">
        <v>91</v>
      </c>
      <c r="AV259" s="13" t="s">
        <v>91</v>
      </c>
      <c r="AW259" s="13" t="s">
        <v>38</v>
      </c>
      <c r="AX259" s="13" t="s">
        <v>82</v>
      </c>
      <c r="AY259" s="272" t="s">
        <v>224</v>
      </c>
    </row>
    <row r="260" s="13" customFormat="1">
      <c r="A260" s="13"/>
      <c r="B260" s="263"/>
      <c r="C260" s="264"/>
      <c r="D260" s="259" t="s">
        <v>263</v>
      </c>
      <c r="E260" s="273" t="s">
        <v>1</v>
      </c>
      <c r="F260" s="265" t="s">
        <v>1561</v>
      </c>
      <c r="G260" s="264"/>
      <c r="H260" s="266">
        <v>30.420000000000002</v>
      </c>
      <c r="I260" s="267"/>
      <c r="J260" s="264"/>
      <c r="K260" s="264"/>
      <c r="L260" s="268"/>
      <c r="M260" s="269"/>
      <c r="N260" s="270"/>
      <c r="O260" s="270"/>
      <c r="P260" s="270"/>
      <c r="Q260" s="270"/>
      <c r="R260" s="270"/>
      <c r="S260" s="270"/>
      <c r="T260" s="27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2" t="s">
        <v>263</v>
      </c>
      <c r="AU260" s="272" t="s">
        <v>91</v>
      </c>
      <c r="AV260" s="13" t="s">
        <v>91</v>
      </c>
      <c r="AW260" s="13" t="s">
        <v>38</v>
      </c>
      <c r="AX260" s="13" t="s">
        <v>82</v>
      </c>
      <c r="AY260" s="272" t="s">
        <v>224</v>
      </c>
    </row>
    <row r="261" s="14" customFormat="1">
      <c r="A261" s="14"/>
      <c r="B261" s="274"/>
      <c r="C261" s="275"/>
      <c r="D261" s="259" t="s">
        <v>263</v>
      </c>
      <c r="E261" s="276" t="s">
        <v>1</v>
      </c>
      <c r="F261" s="277" t="s">
        <v>277</v>
      </c>
      <c r="G261" s="275"/>
      <c r="H261" s="278">
        <v>53.82</v>
      </c>
      <c r="I261" s="279"/>
      <c r="J261" s="275"/>
      <c r="K261" s="275"/>
      <c r="L261" s="280"/>
      <c r="M261" s="281"/>
      <c r="N261" s="282"/>
      <c r="O261" s="282"/>
      <c r="P261" s="282"/>
      <c r="Q261" s="282"/>
      <c r="R261" s="282"/>
      <c r="S261" s="282"/>
      <c r="T261" s="28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4" t="s">
        <v>263</v>
      </c>
      <c r="AU261" s="284" t="s">
        <v>91</v>
      </c>
      <c r="AV261" s="14" t="s">
        <v>231</v>
      </c>
      <c r="AW261" s="14" t="s">
        <v>38</v>
      </c>
      <c r="AX261" s="14" t="s">
        <v>89</v>
      </c>
      <c r="AY261" s="284" t="s">
        <v>224</v>
      </c>
    </row>
    <row r="262" s="2" customFormat="1" ht="21.75" customHeight="1">
      <c r="A262" s="38"/>
      <c r="B262" s="39"/>
      <c r="C262" s="246" t="s">
        <v>28</v>
      </c>
      <c r="D262" s="246" t="s">
        <v>226</v>
      </c>
      <c r="E262" s="247" t="s">
        <v>834</v>
      </c>
      <c r="F262" s="248" t="s">
        <v>835</v>
      </c>
      <c r="G262" s="249" t="s">
        <v>229</v>
      </c>
      <c r="H262" s="250">
        <v>19.140000000000001</v>
      </c>
      <c r="I262" s="251"/>
      <c r="J262" s="252">
        <f>ROUND(I262*H262,2)</f>
        <v>0</v>
      </c>
      <c r="K262" s="248" t="s">
        <v>230</v>
      </c>
      <c r="L262" s="44"/>
      <c r="M262" s="253" t="s">
        <v>1</v>
      </c>
      <c r="N262" s="254" t="s">
        <v>47</v>
      </c>
      <c r="O262" s="91"/>
      <c r="P262" s="255">
        <f>O262*H262</f>
        <v>0</v>
      </c>
      <c r="Q262" s="255">
        <v>0.34190999999999999</v>
      </c>
      <c r="R262" s="255">
        <f>Q262*H262</f>
        <v>6.5441574000000005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231</v>
      </c>
      <c r="AT262" s="257" t="s">
        <v>226</v>
      </c>
      <c r="AU262" s="257" t="s">
        <v>91</v>
      </c>
      <c r="AY262" s="16" t="s">
        <v>224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6" t="s">
        <v>89</v>
      </c>
      <c r="BK262" s="258">
        <f>ROUND(I262*H262,2)</f>
        <v>0</v>
      </c>
      <c r="BL262" s="16" t="s">
        <v>231</v>
      </c>
      <c r="BM262" s="257" t="s">
        <v>1041</v>
      </c>
    </row>
    <row r="263" s="13" customFormat="1">
      <c r="A263" s="13"/>
      <c r="B263" s="263"/>
      <c r="C263" s="264"/>
      <c r="D263" s="259" t="s">
        <v>263</v>
      </c>
      <c r="E263" s="273" t="s">
        <v>1</v>
      </c>
      <c r="F263" s="265" t="s">
        <v>1562</v>
      </c>
      <c r="G263" s="264"/>
      <c r="H263" s="266">
        <v>19.140000000000001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2" t="s">
        <v>263</v>
      </c>
      <c r="AU263" s="272" t="s">
        <v>91</v>
      </c>
      <c r="AV263" s="13" t="s">
        <v>91</v>
      </c>
      <c r="AW263" s="13" t="s">
        <v>38</v>
      </c>
      <c r="AX263" s="13" t="s">
        <v>82</v>
      </c>
      <c r="AY263" s="272" t="s">
        <v>224</v>
      </c>
    </row>
    <row r="264" s="14" customFormat="1">
      <c r="A264" s="14"/>
      <c r="B264" s="274"/>
      <c r="C264" s="275"/>
      <c r="D264" s="259" t="s">
        <v>263</v>
      </c>
      <c r="E264" s="276" t="s">
        <v>1</v>
      </c>
      <c r="F264" s="277" t="s">
        <v>277</v>
      </c>
      <c r="G264" s="275"/>
      <c r="H264" s="278">
        <v>19.140000000000001</v>
      </c>
      <c r="I264" s="279"/>
      <c r="J264" s="275"/>
      <c r="K264" s="275"/>
      <c r="L264" s="280"/>
      <c r="M264" s="281"/>
      <c r="N264" s="282"/>
      <c r="O264" s="282"/>
      <c r="P264" s="282"/>
      <c r="Q264" s="282"/>
      <c r="R264" s="282"/>
      <c r="S264" s="282"/>
      <c r="T264" s="28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4" t="s">
        <v>263</v>
      </c>
      <c r="AU264" s="284" t="s">
        <v>91</v>
      </c>
      <c r="AV264" s="14" t="s">
        <v>231</v>
      </c>
      <c r="AW264" s="14" t="s">
        <v>38</v>
      </c>
      <c r="AX264" s="14" t="s">
        <v>89</v>
      </c>
      <c r="AY264" s="284" t="s">
        <v>224</v>
      </c>
    </row>
    <row r="265" s="2" customFormat="1" ht="21.75" customHeight="1">
      <c r="A265" s="38"/>
      <c r="B265" s="39"/>
      <c r="C265" s="246" t="s">
        <v>443</v>
      </c>
      <c r="D265" s="246" t="s">
        <v>226</v>
      </c>
      <c r="E265" s="247" t="s">
        <v>847</v>
      </c>
      <c r="F265" s="248" t="s">
        <v>848</v>
      </c>
      <c r="G265" s="249" t="s">
        <v>229</v>
      </c>
      <c r="H265" s="250">
        <v>0.375</v>
      </c>
      <c r="I265" s="251"/>
      <c r="J265" s="252">
        <f>ROUND(I265*H265,2)</f>
        <v>0</v>
      </c>
      <c r="K265" s="248" t="s">
        <v>230</v>
      </c>
      <c r="L265" s="44"/>
      <c r="M265" s="253" t="s">
        <v>1</v>
      </c>
      <c r="N265" s="254" t="s">
        <v>47</v>
      </c>
      <c r="O265" s="91"/>
      <c r="P265" s="255">
        <f>O265*H265</f>
        <v>0</v>
      </c>
      <c r="Q265" s="255">
        <v>0.026450000000000001</v>
      </c>
      <c r="R265" s="255">
        <f>Q265*H265</f>
        <v>0.0099187500000000005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231</v>
      </c>
      <c r="AT265" s="257" t="s">
        <v>226</v>
      </c>
      <c r="AU265" s="257" t="s">
        <v>91</v>
      </c>
      <c r="AY265" s="16" t="s">
        <v>224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6" t="s">
        <v>89</v>
      </c>
      <c r="BK265" s="258">
        <f>ROUND(I265*H265,2)</f>
        <v>0</v>
      </c>
      <c r="BL265" s="16" t="s">
        <v>231</v>
      </c>
      <c r="BM265" s="257" t="s">
        <v>1048</v>
      </c>
    </row>
    <row r="266" s="2" customFormat="1">
      <c r="A266" s="38"/>
      <c r="B266" s="39"/>
      <c r="C266" s="40"/>
      <c r="D266" s="259" t="s">
        <v>261</v>
      </c>
      <c r="E266" s="40"/>
      <c r="F266" s="260" t="s">
        <v>1563</v>
      </c>
      <c r="G266" s="40"/>
      <c r="H266" s="40"/>
      <c r="I266" s="154"/>
      <c r="J266" s="40"/>
      <c r="K266" s="40"/>
      <c r="L266" s="44"/>
      <c r="M266" s="261"/>
      <c r="N266" s="262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6" t="s">
        <v>261</v>
      </c>
      <c r="AU266" s="16" t="s">
        <v>91</v>
      </c>
    </row>
    <row r="267" s="13" customFormat="1">
      <c r="A267" s="13"/>
      <c r="B267" s="263"/>
      <c r="C267" s="264"/>
      <c r="D267" s="259" t="s">
        <v>263</v>
      </c>
      <c r="E267" s="273" t="s">
        <v>1</v>
      </c>
      <c r="F267" s="265" t="s">
        <v>1564</v>
      </c>
      <c r="G267" s="264"/>
      <c r="H267" s="266">
        <v>0.375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2" t="s">
        <v>263</v>
      </c>
      <c r="AU267" s="272" t="s">
        <v>91</v>
      </c>
      <c r="AV267" s="13" t="s">
        <v>91</v>
      </c>
      <c r="AW267" s="13" t="s">
        <v>38</v>
      </c>
      <c r="AX267" s="13" t="s">
        <v>82</v>
      </c>
      <c r="AY267" s="272" t="s">
        <v>224</v>
      </c>
    </row>
    <row r="268" s="14" customFormat="1">
      <c r="A268" s="14"/>
      <c r="B268" s="274"/>
      <c r="C268" s="275"/>
      <c r="D268" s="259" t="s">
        <v>263</v>
      </c>
      <c r="E268" s="276" t="s">
        <v>1</v>
      </c>
      <c r="F268" s="277" t="s">
        <v>277</v>
      </c>
      <c r="G268" s="275"/>
      <c r="H268" s="278">
        <v>0.375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4" t="s">
        <v>263</v>
      </c>
      <c r="AU268" s="284" t="s">
        <v>91</v>
      </c>
      <c r="AV268" s="14" t="s">
        <v>231</v>
      </c>
      <c r="AW268" s="14" t="s">
        <v>38</v>
      </c>
      <c r="AX268" s="14" t="s">
        <v>89</v>
      </c>
      <c r="AY268" s="284" t="s">
        <v>224</v>
      </c>
    </row>
    <row r="269" s="2" customFormat="1" ht="21.75" customHeight="1">
      <c r="A269" s="38"/>
      <c r="B269" s="39"/>
      <c r="C269" s="246" t="s">
        <v>448</v>
      </c>
      <c r="D269" s="246" t="s">
        <v>226</v>
      </c>
      <c r="E269" s="247" t="s">
        <v>851</v>
      </c>
      <c r="F269" s="248" t="s">
        <v>852</v>
      </c>
      <c r="G269" s="249" t="s">
        <v>229</v>
      </c>
      <c r="H269" s="250">
        <v>0.375</v>
      </c>
      <c r="I269" s="251"/>
      <c r="J269" s="252">
        <f>ROUND(I269*H269,2)</f>
        <v>0</v>
      </c>
      <c r="K269" s="248" t="s">
        <v>230</v>
      </c>
      <c r="L269" s="44"/>
      <c r="M269" s="253" t="s">
        <v>1</v>
      </c>
      <c r="N269" s="254" t="s">
        <v>47</v>
      </c>
      <c r="O269" s="91"/>
      <c r="P269" s="255">
        <f>O269*H269</f>
        <v>0</v>
      </c>
      <c r="Q269" s="255">
        <v>0.026450000000000001</v>
      </c>
      <c r="R269" s="255">
        <f>Q269*H269</f>
        <v>0.0099187500000000005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231</v>
      </c>
      <c r="AT269" s="257" t="s">
        <v>226</v>
      </c>
      <c r="AU269" s="257" t="s">
        <v>91</v>
      </c>
      <c r="AY269" s="16" t="s">
        <v>224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6" t="s">
        <v>89</v>
      </c>
      <c r="BK269" s="258">
        <f>ROUND(I269*H269,2)</f>
        <v>0</v>
      </c>
      <c r="BL269" s="16" t="s">
        <v>231</v>
      </c>
      <c r="BM269" s="257" t="s">
        <v>1058</v>
      </c>
    </row>
    <row r="270" s="2" customFormat="1">
      <c r="A270" s="38"/>
      <c r="B270" s="39"/>
      <c r="C270" s="40"/>
      <c r="D270" s="259" t="s">
        <v>261</v>
      </c>
      <c r="E270" s="40"/>
      <c r="F270" s="260" t="s">
        <v>1563</v>
      </c>
      <c r="G270" s="40"/>
      <c r="H270" s="40"/>
      <c r="I270" s="154"/>
      <c r="J270" s="40"/>
      <c r="K270" s="40"/>
      <c r="L270" s="44"/>
      <c r="M270" s="261"/>
      <c r="N270" s="262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6" t="s">
        <v>261</v>
      </c>
      <c r="AU270" s="16" t="s">
        <v>91</v>
      </c>
    </row>
    <row r="271" s="13" customFormat="1">
      <c r="A271" s="13"/>
      <c r="B271" s="263"/>
      <c r="C271" s="264"/>
      <c r="D271" s="259" t="s">
        <v>263</v>
      </c>
      <c r="E271" s="273" t="s">
        <v>1</v>
      </c>
      <c r="F271" s="265" t="s">
        <v>1564</v>
      </c>
      <c r="G271" s="264"/>
      <c r="H271" s="266">
        <v>0.375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2" t="s">
        <v>263</v>
      </c>
      <c r="AU271" s="272" t="s">
        <v>91</v>
      </c>
      <c r="AV271" s="13" t="s">
        <v>91</v>
      </c>
      <c r="AW271" s="13" t="s">
        <v>38</v>
      </c>
      <c r="AX271" s="13" t="s">
        <v>82</v>
      </c>
      <c r="AY271" s="272" t="s">
        <v>224</v>
      </c>
    </row>
    <row r="272" s="14" customFormat="1">
      <c r="A272" s="14"/>
      <c r="B272" s="274"/>
      <c r="C272" s="275"/>
      <c r="D272" s="259" t="s">
        <v>263</v>
      </c>
      <c r="E272" s="276" t="s">
        <v>1</v>
      </c>
      <c r="F272" s="277" t="s">
        <v>277</v>
      </c>
      <c r="G272" s="275"/>
      <c r="H272" s="278">
        <v>0.375</v>
      </c>
      <c r="I272" s="279"/>
      <c r="J272" s="275"/>
      <c r="K272" s="275"/>
      <c r="L272" s="280"/>
      <c r="M272" s="281"/>
      <c r="N272" s="282"/>
      <c r="O272" s="282"/>
      <c r="P272" s="282"/>
      <c r="Q272" s="282"/>
      <c r="R272" s="282"/>
      <c r="S272" s="282"/>
      <c r="T272" s="28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4" t="s">
        <v>263</v>
      </c>
      <c r="AU272" s="284" t="s">
        <v>91</v>
      </c>
      <c r="AV272" s="14" t="s">
        <v>231</v>
      </c>
      <c r="AW272" s="14" t="s">
        <v>38</v>
      </c>
      <c r="AX272" s="14" t="s">
        <v>89</v>
      </c>
      <c r="AY272" s="284" t="s">
        <v>224</v>
      </c>
    </row>
    <row r="273" s="2" customFormat="1" ht="21.75" customHeight="1">
      <c r="A273" s="38"/>
      <c r="B273" s="39"/>
      <c r="C273" s="246" t="s">
        <v>452</v>
      </c>
      <c r="D273" s="246" t="s">
        <v>226</v>
      </c>
      <c r="E273" s="247" t="s">
        <v>1565</v>
      </c>
      <c r="F273" s="248" t="s">
        <v>1566</v>
      </c>
      <c r="G273" s="249" t="s">
        <v>247</v>
      </c>
      <c r="H273" s="250">
        <v>439.25999999999999</v>
      </c>
      <c r="I273" s="251"/>
      <c r="J273" s="252">
        <f>ROUND(I273*H273,2)</f>
        <v>0</v>
      </c>
      <c r="K273" s="248" t="s">
        <v>230</v>
      </c>
      <c r="L273" s="44"/>
      <c r="M273" s="253" t="s">
        <v>1</v>
      </c>
      <c r="N273" s="254" t="s">
        <v>47</v>
      </c>
      <c r="O273" s="91"/>
      <c r="P273" s="255">
        <f>O273*H273</f>
        <v>0</v>
      </c>
      <c r="Q273" s="255">
        <v>2.4500000000000002</v>
      </c>
      <c r="R273" s="255">
        <f>Q273*H273</f>
        <v>1076.1870000000001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231</v>
      </c>
      <c r="AT273" s="257" t="s">
        <v>226</v>
      </c>
      <c r="AU273" s="257" t="s">
        <v>91</v>
      </c>
      <c r="AY273" s="16" t="s">
        <v>224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6" t="s">
        <v>89</v>
      </c>
      <c r="BK273" s="258">
        <f>ROUND(I273*H273,2)</f>
        <v>0</v>
      </c>
      <c r="BL273" s="16" t="s">
        <v>231</v>
      </c>
      <c r="BM273" s="257" t="s">
        <v>1567</v>
      </c>
    </row>
    <row r="274" s="13" customFormat="1">
      <c r="A274" s="13"/>
      <c r="B274" s="263"/>
      <c r="C274" s="264"/>
      <c r="D274" s="259" t="s">
        <v>263</v>
      </c>
      <c r="E274" s="273" t="s">
        <v>1</v>
      </c>
      <c r="F274" s="265" t="s">
        <v>1568</v>
      </c>
      <c r="G274" s="264"/>
      <c r="H274" s="266">
        <v>415.86000000000001</v>
      </c>
      <c r="I274" s="267"/>
      <c r="J274" s="264"/>
      <c r="K274" s="264"/>
      <c r="L274" s="268"/>
      <c r="M274" s="269"/>
      <c r="N274" s="270"/>
      <c r="O274" s="270"/>
      <c r="P274" s="270"/>
      <c r="Q274" s="270"/>
      <c r="R274" s="270"/>
      <c r="S274" s="270"/>
      <c r="T274" s="27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2" t="s">
        <v>263</v>
      </c>
      <c r="AU274" s="272" t="s">
        <v>91</v>
      </c>
      <c r="AV274" s="13" t="s">
        <v>91</v>
      </c>
      <c r="AW274" s="13" t="s">
        <v>38</v>
      </c>
      <c r="AX274" s="13" t="s">
        <v>82</v>
      </c>
      <c r="AY274" s="272" t="s">
        <v>224</v>
      </c>
    </row>
    <row r="275" s="13" customFormat="1">
      <c r="A275" s="13"/>
      <c r="B275" s="263"/>
      <c r="C275" s="264"/>
      <c r="D275" s="259" t="s">
        <v>263</v>
      </c>
      <c r="E275" s="273" t="s">
        <v>1</v>
      </c>
      <c r="F275" s="265" t="s">
        <v>1569</v>
      </c>
      <c r="G275" s="264"/>
      <c r="H275" s="266">
        <v>5.4000000000000004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2" t="s">
        <v>263</v>
      </c>
      <c r="AU275" s="272" t="s">
        <v>91</v>
      </c>
      <c r="AV275" s="13" t="s">
        <v>91</v>
      </c>
      <c r="AW275" s="13" t="s">
        <v>38</v>
      </c>
      <c r="AX275" s="13" t="s">
        <v>82</v>
      </c>
      <c r="AY275" s="272" t="s">
        <v>224</v>
      </c>
    </row>
    <row r="276" s="13" customFormat="1">
      <c r="A276" s="13"/>
      <c r="B276" s="263"/>
      <c r="C276" s="264"/>
      <c r="D276" s="259" t="s">
        <v>263</v>
      </c>
      <c r="E276" s="273" t="s">
        <v>1</v>
      </c>
      <c r="F276" s="265" t="s">
        <v>1570</v>
      </c>
      <c r="G276" s="264"/>
      <c r="H276" s="266">
        <v>18</v>
      </c>
      <c r="I276" s="267"/>
      <c r="J276" s="264"/>
      <c r="K276" s="264"/>
      <c r="L276" s="268"/>
      <c r="M276" s="269"/>
      <c r="N276" s="270"/>
      <c r="O276" s="270"/>
      <c r="P276" s="270"/>
      <c r="Q276" s="270"/>
      <c r="R276" s="270"/>
      <c r="S276" s="270"/>
      <c r="T276" s="27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2" t="s">
        <v>263</v>
      </c>
      <c r="AU276" s="272" t="s">
        <v>91</v>
      </c>
      <c r="AV276" s="13" t="s">
        <v>91</v>
      </c>
      <c r="AW276" s="13" t="s">
        <v>38</v>
      </c>
      <c r="AX276" s="13" t="s">
        <v>82</v>
      </c>
      <c r="AY276" s="272" t="s">
        <v>224</v>
      </c>
    </row>
    <row r="277" s="14" customFormat="1">
      <c r="A277" s="14"/>
      <c r="B277" s="274"/>
      <c r="C277" s="275"/>
      <c r="D277" s="259" t="s">
        <v>263</v>
      </c>
      <c r="E277" s="276" t="s">
        <v>1</v>
      </c>
      <c r="F277" s="277" t="s">
        <v>277</v>
      </c>
      <c r="G277" s="275"/>
      <c r="H277" s="278">
        <v>439.25999999999999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4" t="s">
        <v>263</v>
      </c>
      <c r="AU277" s="284" t="s">
        <v>91</v>
      </c>
      <c r="AV277" s="14" t="s">
        <v>231</v>
      </c>
      <c r="AW277" s="14" t="s">
        <v>38</v>
      </c>
      <c r="AX277" s="14" t="s">
        <v>89</v>
      </c>
      <c r="AY277" s="284" t="s">
        <v>224</v>
      </c>
    </row>
    <row r="278" s="2" customFormat="1" ht="21.75" customHeight="1">
      <c r="A278" s="38"/>
      <c r="B278" s="39"/>
      <c r="C278" s="246" t="s">
        <v>456</v>
      </c>
      <c r="D278" s="246" t="s">
        <v>226</v>
      </c>
      <c r="E278" s="247" t="s">
        <v>1346</v>
      </c>
      <c r="F278" s="248" t="s">
        <v>1347</v>
      </c>
      <c r="G278" s="249" t="s">
        <v>247</v>
      </c>
      <c r="H278" s="250">
        <v>0.625</v>
      </c>
      <c r="I278" s="251"/>
      <c r="J278" s="252">
        <f>ROUND(I278*H278,2)</f>
        <v>0</v>
      </c>
      <c r="K278" s="248" t="s">
        <v>230</v>
      </c>
      <c r="L278" s="44"/>
      <c r="M278" s="253" t="s">
        <v>1</v>
      </c>
      <c r="N278" s="254" t="s">
        <v>47</v>
      </c>
      <c r="O278" s="91"/>
      <c r="P278" s="255">
        <f>O278*H278</f>
        <v>0</v>
      </c>
      <c r="Q278" s="255">
        <v>2.0032199999999998</v>
      </c>
      <c r="R278" s="255">
        <f>Q278*H278</f>
        <v>1.2520124999999998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231</v>
      </c>
      <c r="AT278" s="257" t="s">
        <v>226</v>
      </c>
      <c r="AU278" s="257" t="s">
        <v>91</v>
      </c>
      <c r="AY278" s="16" t="s">
        <v>224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6" t="s">
        <v>89</v>
      </c>
      <c r="BK278" s="258">
        <f>ROUND(I278*H278,2)</f>
        <v>0</v>
      </c>
      <c r="BL278" s="16" t="s">
        <v>231</v>
      </c>
      <c r="BM278" s="257" t="s">
        <v>1069</v>
      </c>
    </row>
    <row r="279" s="13" customFormat="1">
      <c r="A279" s="13"/>
      <c r="B279" s="263"/>
      <c r="C279" s="264"/>
      <c r="D279" s="259" t="s">
        <v>263</v>
      </c>
      <c r="E279" s="273" t="s">
        <v>1</v>
      </c>
      <c r="F279" s="265" t="s">
        <v>1571</v>
      </c>
      <c r="G279" s="264"/>
      <c r="H279" s="266">
        <v>0.625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2" t="s">
        <v>263</v>
      </c>
      <c r="AU279" s="272" t="s">
        <v>91</v>
      </c>
      <c r="AV279" s="13" t="s">
        <v>91</v>
      </c>
      <c r="AW279" s="13" t="s">
        <v>38</v>
      </c>
      <c r="AX279" s="13" t="s">
        <v>82</v>
      </c>
      <c r="AY279" s="272" t="s">
        <v>224</v>
      </c>
    </row>
    <row r="280" s="14" customFormat="1">
      <c r="A280" s="14"/>
      <c r="B280" s="274"/>
      <c r="C280" s="275"/>
      <c r="D280" s="259" t="s">
        <v>263</v>
      </c>
      <c r="E280" s="276" t="s">
        <v>1</v>
      </c>
      <c r="F280" s="277" t="s">
        <v>277</v>
      </c>
      <c r="G280" s="275"/>
      <c r="H280" s="278">
        <v>0.625</v>
      </c>
      <c r="I280" s="279"/>
      <c r="J280" s="275"/>
      <c r="K280" s="275"/>
      <c r="L280" s="280"/>
      <c r="M280" s="281"/>
      <c r="N280" s="282"/>
      <c r="O280" s="282"/>
      <c r="P280" s="282"/>
      <c r="Q280" s="282"/>
      <c r="R280" s="282"/>
      <c r="S280" s="282"/>
      <c r="T280" s="28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4" t="s">
        <v>263</v>
      </c>
      <c r="AU280" s="284" t="s">
        <v>91</v>
      </c>
      <c r="AV280" s="14" t="s">
        <v>231</v>
      </c>
      <c r="AW280" s="14" t="s">
        <v>38</v>
      </c>
      <c r="AX280" s="14" t="s">
        <v>89</v>
      </c>
      <c r="AY280" s="284" t="s">
        <v>224</v>
      </c>
    </row>
    <row r="281" s="2" customFormat="1" ht="21.75" customHeight="1">
      <c r="A281" s="38"/>
      <c r="B281" s="39"/>
      <c r="C281" s="246" t="s">
        <v>459</v>
      </c>
      <c r="D281" s="246" t="s">
        <v>226</v>
      </c>
      <c r="E281" s="247" t="s">
        <v>1572</v>
      </c>
      <c r="F281" s="248" t="s">
        <v>1573</v>
      </c>
      <c r="G281" s="249" t="s">
        <v>229</v>
      </c>
      <c r="H281" s="250">
        <v>7.9199999999999999</v>
      </c>
      <c r="I281" s="251"/>
      <c r="J281" s="252">
        <f>ROUND(I281*H281,2)</f>
        <v>0</v>
      </c>
      <c r="K281" s="248" t="s">
        <v>230</v>
      </c>
      <c r="L281" s="44"/>
      <c r="M281" s="253" t="s">
        <v>1</v>
      </c>
      <c r="N281" s="254" t="s">
        <v>47</v>
      </c>
      <c r="O281" s="91"/>
      <c r="P281" s="255">
        <f>O281*H281</f>
        <v>0</v>
      </c>
      <c r="Q281" s="255">
        <v>1.2878099999999999</v>
      </c>
      <c r="R281" s="255">
        <f>Q281*H281</f>
        <v>10.199455199999999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231</v>
      </c>
      <c r="AT281" s="257" t="s">
        <v>226</v>
      </c>
      <c r="AU281" s="257" t="s">
        <v>91</v>
      </c>
      <c r="AY281" s="16" t="s">
        <v>224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6" t="s">
        <v>89</v>
      </c>
      <c r="BK281" s="258">
        <f>ROUND(I281*H281,2)</f>
        <v>0</v>
      </c>
      <c r="BL281" s="16" t="s">
        <v>231</v>
      </c>
      <c r="BM281" s="257" t="s">
        <v>1574</v>
      </c>
    </row>
    <row r="282" s="12" customFormat="1" ht="22.8" customHeight="1">
      <c r="A282" s="12"/>
      <c r="B282" s="230"/>
      <c r="C282" s="231"/>
      <c r="D282" s="232" t="s">
        <v>81</v>
      </c>
      <c r="E282" s="244" t="s">
        <v>249</v>
      </c>
      <c r="F282" s="244" t="s">
        <v>375</v>
      </c>
      <c r="G282" s="231"/>
      <c r="H282" s="231"/>
      <c r="I282" s="234"/>
      <c r="J282" s="245">
        <f>BK282</f>
        <v>0</v>
      </c>
      <c r="K282" s="231"/>
      <c r="L282" s="236"/>
      <c r="M282" s="237"/>
      <c r="N282" s="238"/>
      <c r="O282" s="238"/>
      <c r="P282" s="239">
        <f>SUM(P283:P295)</f>
        <v>0</v>
      </c>
      <c r="Q282" s="238"/>
      <c r="R282" s="239">
        <f>SUM(R283:R295)</f>
        <v>0.28016933660000004</v>
      </c>
      <c r="S282" s="238"/>
      <c r="T282" s="240">
        <f>SUM(T283:T295)</f>
        <v>0.29249999999999998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41" t="s">
        <v>89</v>
      </c>
      <c r="AT282" s="242" t="s">
        <v>81</v>
      </c>
      <c r="AU282" s="242" t="s">
        <v>89</v>
      </c>
      <c r="AY282" s="241" t="s">
        <v>224</v>
      </c>
      <c r="BK282" s="243">
        <f>SUM(BK283:BK295)</f>
        <v>0</v>
      </c>
    </row>
    <row r="283" s="2" customFormat="1" ht="21.75" customHeight="1">
      <c r="A283" s="38"/>
      <c r="B283" s="39"/>
      <c r="C283" s="246" t="s">
        <v>466</v>
      </c>
      <c r="D283" s="246" t="s">
        <v>226</v>
      </c>
      <c r="E283" s="247" t="s">
        <v>873</v>
      </c>
      <c r="F283" s="248" t="s">
        <v>874</v>
      </c>
      <c r="G283" s="249" t="s">
        <v>229</v>
      </c>
      <c r="H283" s="250">
        <v>3.8999999999999999</v>
      </c>
      <c r="I283" s="251"/>
      <c r="J283" s="252">
        <f>ROUND(I283*H283,2)</f>
        <v>0</v>
      </c>
      <c r="K283" s="248" t="s">
        <v>230</v>
      </c>
      <c r="L283" s="44"/>
      <c r="M283" s="253" t="s">
        <v>1</v>
      </c>
      <c r="N283" s="254" t="s">
        <v>47</v>
      </c>
      <c r="O283" s="91"/>
      <c r="P283" s="255">
        <f>O283*H283</f>
        <v>0</v>
      </c>
      <c r="Q283" s="255">
        <v>0.066960000000000006</v>
      </c>
      <c r="R283" s="255">
        <f>Q283*H283</f>
        <v>0.26114400000000004</v>
      </c>
      <c r="S283" s="255">
        <v>0.074999999999999997</v>
      </c>
      <c r="T283" s="256">
        <f>S283*H283</f>
        <v>0.29249999999999998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231</v>
      </c>
      <c r="AT283" s="257" t="s">
        <v>226</v>
      </c>
      <c r="AU283" s="257" t="s">
        <v>91</v>
      </c>
      <c r="AY283" s="16" t="s">
        <v>224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6" t="s">
        <v>89</v>
      </c>
      <c r="BK283" s="258">
        <f>ROUND(I283*H283,2)</f>
        <v>0</v>
      </c>
      <c r="BL283" s="16" t="s">
        <v>231</v>
      </c>
      <c r="BM283" s="257" t="s">
        <v>1575</v>
      </c>
    </row>
    <row r="284" s="2" customFormat="1" ht="16.5" customHeight="1">
      <c r="A284" s="38"/>
      <c r="B284" s="39"/>
      <c r="C284" s="285" t="s">
        <v>470</v>
      </c>
      <c r="D284" s="285" t="s">
        <v>283</v>
      </c>
      <c r="E284" s="286" t="s">
        <v>878</v>
      </c>
      <c r="F284" s="287" t="s">
        <v>879</v>
      </c>
      <c r="G284" s="288" t="s">
        <v>880</v>
      </c>
      <c r="H284" s="289">
        <v>5.9160000000000004</v>
      </c>
      <c r="I284" s="290"/>
      <c r="J284" s="291">
        <f>ROUND(I284*H284,2)</f>
        <v>0</v>
      </c>
      <c r="K284" s="287" t="s">
        <v>230</v>
      </c>
      <c r="L284" s="292"/>
      <c r="M284" s="293" t="s">
        <v>1</v>
      </c>
      <c r="N284" s="294" t="s">
        <v>47</v>
      </c>
      <c r="O284" s="91"/>
      <c r="P284" s="255">
        <f>O284*H284</f>
        <v>0</v>
      </c>
      <c r="Q284" s="255">
        <v>0.001</v>
      </c>
      <c r="R284" s="255">
        <f>Q284*H284</f>
        <v>0.0059160000000000003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257</v>
      </c>
      <c r="AT284" s="257" t="s">
        <v>283</v>
      </c>
      <c r="AU284" s="257" t="s">
        <v>91</v>
      </c>
      <c r="AY284" s="16" t="s">
        <v>224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6" t="s">
        <v>89</v>
      </c>
      <c r="BK284" s="258">
        <f>ROUND(I284*H284,2)</f>
        <v>0</v>
      </c>
      <c r="BL284" s="16" t="s">
        <v>231</v>
      </c>
      <c r="BM284" s="257" t="s">
        <v>1576</v>
      </c>
    </row>
    <row r="285" s="13" customFormat="1">
      <c r="A285" s="13"/>
      <c r="B285" s="263"/>
      <c r="C285" s="264"/>
      <c r="D285" s="259" t="s">
        <v>263</v>
      </c>
      <c r="E285" s="264"/>
      <c r="F285" s="265" t="s">
        <v>1577</v>
      </c>
      <c r="G285" s="264"/>
      <c r="H285" s="266">
        <v>5.9160000000000004</v>
      </c>
      <c r="I285" s="267"/>
      <c r="J285" s="264"/>
      <c r="K285" s="264"/>
      <c r="L285" s="268"/>
      <c r="M285" s="269"/>
      <c r="N285" s="270"/>
      <c r="O285" s="270"/>
      <c r="P285" s="270"/>
      <c r="Q285" s="270"/>
      <c r="R285" s="270"/>
      <c r="S285" s="270"/>
      <c r="T285" s="27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2" t="s">
        <v>263</v>
      </c>
      <c r="AU285" s="272" t="s">
        <v>91</v>
      </c>
      <c r="AV285" s="13" t="s">
        <v>91</v>
      </c>
      <c r="AW285" s="13" t="s">
        <v>4</v>
      </c>
      <c r="AX285" s="13" t="s">
        <v>89</v>
      </c>
      <c r="AY285" s="272" t="s">
        <v>224</v>
      </c>
    </row>
    <row r="286" s="2" customFormat="1" ht="16.5" customHeight="1">
      <c r="A286" s="38"/>
      <c r="B286" s="39"/>
      <c r="C286" s="246" t="s">
        <v>478</v>
      </c>
      <c r="D286" s="246" t="s">
        <v>226</v>
      </c>
      <c r="E286" s="247" t="s">
        <v>1363</v>
      </c>
      <c r="F286" s="248" t="s">
        <v>1364</v>
      </c>
      <c r="G286" s="249" t="s">
        <v>229</v>
      </c>
      <c r="H286" s="250">
        <v>13.897</v>
      </c>
      <c r="I286" s="251"/>
      <c r="J286" s="252">
        <f>ROUND(I286*H286,2)</f>
        <v>0</v>
      </c>
      <c r="K286" s="248" t="s">
        <v>230</v>
      </c>
      <c r="L286" s="44"/>
      <c r="M286" s="253" t="s">
        <v>1</v>
      </c>
      <c r="N286" s="254" t="s">
        <v>47</v>
      </c>
      <c r="O286" s="91"/>
      <c r="P286" s="255">
        <f>O286*H286</f>
        <v>0</v>
      </c>
      <c r="Q286" s="255">
        <v>0.00050000000000000001</v>
      </c>
      <c r="R286" s="255">
        <f>Q286*H286</f>
        <v>0.0069485000000000007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231</v>
      </c>
      <c r="AT286" s="257" t="s">
        <v>226</v>
      </c>
      <c r="AU286" s="257" t="s">
        <v>91</v>
      </c>
      <c r="AY286" s="16" t="s">
        <v>224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6" t="s">
        <v>89</v>
      </c>
      <c r="BK286" s="258">
        <f>ROUND(I286*H286,2)</f>
        <v>0</v>
      </c>
      <c r="BL286" s="16" t="s">
        <v>231</v>
      </c>
      <c r="BM286" s="257" t="s">
        <v>1337</v>
      </c>
    </row>
    <row r="287" s="13" customFormat="1">
      <c r="A287" s="13"/>
      <c r="B287" s="263"/>
      <c r="C287" s="264"/>
      <c r="D287" s="259" t="s">
        <v>263</v>
      </c>
      <c r="E287" s="273" t="s">
        <v>1</v>
      </c>
      <c r="F287" s="265" t="s">
        <v>1578</v>
      </c>
      <c r="G287" s="264"/>
      <c r="H287" s="266">
        <v>8.8599999999999994</v>
      </c>
      <c r="I287" s="267"/>
      <c r="J287" s="264"/>
      <c r="K287" s="264"/>
      <c r="L287" s="268"/>
      <c r="M287" s="269"/>
      <c r="N287" s="270"/>
      <c r="O287" s="270"/>
      <c r="P287" s="270"/>
      <c r="Q287" s="270"/>
      <c r="R287" s="270"/>
      <c r="S287" s="270"/>
      <c r="T287" s="27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2" t="s">
        <v>263</v>
      </c>
      <c r="AU287" s="272" t="s">
        <v>91</v>
      </c>
      <c r="AV287" s="13" t="s">
        <v>91</v>
      </c>
      <c r="AW287" s="13" t="s">
        <v>38</v>
      </c>
      <c r="AX287" s="13" t="s">
        <v>82</v>
      </c>
      <c r="AY287" s="272" t="s">
        <v>224</v>
      </c>
    </row>
    <row r="288" s="13" customFormat="1">
      <c r="A288" s="13"/>
      <c r="B288" s="263"/>
      <c r="C288" s="264"/>
      <c r="D288" s="259" t="s">
        <v>263</v>
      </c>
      <c r="E288" s="273" t="s">
        <v>1</v>
      </c>
      <c r="F288" s="265" t="s">
        <v>1579</v>
      </c>
      <c r="G288" s="264"/>
      <c r="H288" s="266">
        <v>4.375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2" t="s">
        <v>263</v>
      </c>
      <c r="AU288" s="272" t="s">
        <v>91</v>
      </c>
      <c r="AV288" s="13" t="s">
        <v>91</v>
      </c>
      <c r="AW288" s="13" t="s">
        <v>38</v>
      </c>
      <c r="AX288" s="13" t="s">
        <v>82</v>
      </c>
      <c r="AY288" s="272" t="s">
        <v>224</v>
      </c>
    </row>
    <row r="289" s="14" customFormat="1">
      <c r="A289" s="14"/>
      <c r="B289" s="274"/>
      <c r="C289" s="275"/>
      <c r="D289" s="259" t="s">
        <v>263</v>
      </c>
      <c r="E289" s="276" t="s">
        <v>1</v>
      </c>
      <c r="F289" s="277" t="s">
        <v>277</v>
      </c>
      <c r="G289" s="275"/>
      <c r="H289" s="278">
        <v>13.234999999999999</v>
      </c>
      <c r="I289" s="279"/>
      <c r="J289" s="275"/>
      <c r="K289" s="275"/>
      <c r="L289" s="280"/>
      <c r="M289" s="281"/>
      <c r="N289" s="282"/>
      <c r="O289" s="282"/>
      <c r="P289" s="282"/>
      <c r="Q289" s="282"/>
      <c r="R289" s="282"/>
      <c r="S289" s="282"/>
      <c r="T289" s="28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4" t="s">
        <v>263</v>
      </c>
      <c r="AU289" s="284" t="s">
        <v>91</v>
      </c>
      <c r="AV289" s="14" t="s">
        <v>231</v>
      </c>
      <c r="AW289" s="14" t="s">
        <v>38</v>
      </c>
      <c r="AX289" s="14" t="s">
        <v>82</v>
      </c>
      <c r="AY289" s="284" t="s">
        <v>224</v>
      </c>
    </row>
    <row r="290" s="13" customFormat="1">
      <c r="A290" s="13"/>
      <c r="B290" s="263"/>
      <c r="C290" s="264"/>
      <c r="D290" s="259" t="s">
        <v>263</v>
      </c>
      <c r="E290" s="273" t="s">
        <v>1</v>
      </c>
      <c r="F290" s="265" t="s">
        <v>1580</v>
      </c>
      <c r="G290" s="264"/>
      <c r="H290" s="266">
        <v>13.897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2" t="s">
        <v>263</v>
      </c>
      <c r="AU290" s="272" t="s">
        <v>91</v>
      </c>
      <c r="AV290" s="13" t="s">
        <v>91</v>
      </c>
      <c r="AW290" s="13" t="s">
        <v>38</v>
      </c>
      <c r="AX290" s="13" t="s">
        <v>82</v>
      </c>
      <c r="AY290" s="272" t="s">
        <v>224</v>
      </c>
    </row>
    <row r="291" s="14" customFormat="1">
      <c r="A291" s="14"/>
      <c r="B291" s="274"/>
      <c r="C291" s="275"/>
      <c r="D291" s="259" t="s">
        <v>263</v>
      </c>
      <c r="E291" s="276" t="s">
        <v>1</v>
      </c>
      <c r="F291" s="277" t="s">
        <v>277</v>
      </c>
      <c r="G291" s="275"/>
      <c r="H291" s="278">
        <v>13.897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4" t="s">
        <v>263</v>
      </c>
      <c r="AU291" s="284" t="s">
        <v>91</v>
      </c>
      <c r="AV291" s="14" t="s">
        <v>231</v>
      </c>
      <c r="AW291" s="14" t="s">
        <v>38</v>
      </c>
      <c r="AX291" s="14" t="s">
        <v>89</v>
      </c>
      <c r="AY291" s="284" t="s">
        <v>224</v>
      </c>
    </row>
    <row r="292" s="2" customFormat="1" ht="21.75" customHeight="1">
      <c r="A292" s="38"/>
      <c r="B292" s="39"/>
      <c r="C292" s="246" t="s">
        <v>484</v>
      </c>
      <c r="D292" s="246" t="s">
        <v>226</v>
      </c>
      <c r="E292" s="247" t="s">
        <v>1369</v>
      </c>
      <c r="F292" s="248" t="s">
        <v>1370</v>
      </c>
      <c r="G292" s="249" t="s">
        <v>239</v>
      </c>
      <c r="H292" s="250">
        <v>9</v>
      </c>
      <c r="I292" s="251"/>
      <c r="J292" s="252">
        <f>ROUND(I292*H292,2)</f>
        <v>0</v>
      </c>
      <c r="K292" s="248" t="s">
        <v>230</v>
      </c>
      <c r="L292" s="44"/>
      <c r="M292" s="253" t="s">
        <v>1</v>
      </c>
      <c r="N292" s="254" t="s">
        <v>47</v>
      </c>
      <c r="O292" s="91"/>
      <c r="P292" s="255">
        <f>O292*H292</f>
        <v>0</v>
      </c>
      <c r="Q292" s="255">
        <v>0.00068453739999999996</v>
      </c>
      <c r="R292" s="255">
        <f>Q292*H292</f>
        <v>0.0061608365999999996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231</v>
      </c>
      <c r="AT292" s="257" t="s">
        <v>226</v>
      </c>
      <c r="AU292" s="257" t="s">
        <v>91</v>
      </c>
      <c r="AY292" s="16" t="s">
        <v>224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6" t="s">
        <v>89</v>
      </c>
      <c r="BK292" s="258">
        <f>ROUND(I292*H292,2)</f>
        <v>0</v>
      </c>
      <c r="BL292" s="16" t="s">
        <v>231</v>
      </c>
      <c r="BM292" s="257" t="s">
        <v>1339</v>
      </c>
    </row>
    <row r="293" s="2" customFormat="1">
      <c r="A293" s="38"/>
      <c r="B293" s="39"/>
      <c r="C293" s="40"/>
      <c r="D293" s="259" t="s">
        <v>261</v>
      </c>
      <c r="E293" s="40"/>
      <c r="F293" s="260" t="s">
        <v>1581</v>
      </c>
      <c r="G293" s="40"/>
      <c r="H293" s="40"/>
      <c r="I293" s="154"/>
      <c r="J293" s="40"/>
      <c r="K293" s="40"/>
      <c r="L293" s="44"/>
      <c r="M293" s="261"/>
      <c r="N293" s="262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6" t="s">
        <v>261</v>
      </c>
      <c r="AU293" s="16" t="s">
        <v>91</v>
      </c>
    </row>
    <row r="294" s="13" customFormat="1">
      <c r="A294" s="13"/>
      <c r="B294" s="263"/>
      <c r="C294" s="264"/>
      <c r="D294" s="259" t="s">
        <v>263</v>
      </c>
      <c r="E294" s="273" t="s">
        <v>1</v>
      </c>
      <c r="F294" s="265" t="s">
        <v>1373</v>
      </c>
      <c r="G294" s="264"/>
      <c r="H294" s="266">
        <v>9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263</v>
      </c>
      <c r="AU294" s="272" t="s">
        <v>91</v>
      </c>
      <c r="AV294" s="13" t="s">
        <v>91</v>
      </c>
      <c r="AW294" s="13" t="s">
        <v>38</v>
      </c>
      <c r="AX294" s="13" t="s">
        <v>82</v>
      </c>
      <c r="AY294" s="272" t="s">
        <v>224</v>
      </c>
    </row>
    <row r="295" s="14" customFormat="1">
      <c r="A295" s="14"/>
      <c r="B295" s="274"/>
      <c r="C295" s="275"/>
      <c r="D295" s="259" t="s">
        <v>263</v>
      </c>
      <c r="E295" s="276" t="s">
        <v>1</v>
      </c>
      <c r="F295" s="277" t="s">
        <v>277</v>
      </c>
      <c r="G295" s="275"/>
      <c r="H295" s="278">
        <v>9</v>
      </c>
      <c r="I295" s="279"/>
      <c r="J295" s="275"/>
      <c r="K295" s="275"/>
      <c r="L295" s="280"/>
      <c r="M295" s="281"/>
      <c r="N295" s="282"/>
      <c r="O295" s="282"/>
      <c r="P295" s="282"/>
      <c r="Q295" s="282"/>
      <c r="R295" s="282"/>
      <c r="S295" s="282"/>
      <c r="T295" s="28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4" t="s">
        <v>263</v>
      </c>
      <c r="AU295" s="284" t="s">
        <v>91</v>
      </c>
      <c r="AV295" s="14" t="s">
        <v>231</v>
      </c>
      <c r="AW295" s="14" t="s">
        <v>38</v>
      </c>
      <c r="AX295" s="14" t="s">
        <v>89</v>
      </c>
      <c r="AY295" s="284" t="s">
        <v>224</v>
      </c>
    </row>
    <row r="296" s="12" customFormat="1" ht="22.8" customHeight="1">
      <c r="A296" s="12"/>
      <c r="B296" s="230"/>
      <c r="C296" s="231"/>
      <c r="D296" s="232" t="s">
        <v>81</v>
      </c>
      <c r="E296" s="244" t="s">
        <v>265</v>
      </c>
      <c r="F296" s="244" t="s">
        <v>1582</v>
      </c>
      <c r="G296" s="231"/>
      <c r="H296" s="231"/>
      <c r="I296" s="234"/>
      <c r="J296" s="245">
        <f>BK296</f>
        <v>0</v>
      </c>
      <c r="K296" s="231"/>
      <c r="L296" s="236"/>
      <c r="M296" s="237"/>
      <c r="N296" s="238"/>
      <c r="O296" s="238"/>
      <c r="P296" s="239">
        <f>SUM(P297:P319)</f>
        <v>0</v>
      </c>
      <c r="Q296" s="238"/>
      <c r="R296" s="239">
        <f>SUM(R297:R319)</f>
        <v>49.694795019999994</v>
      </c>
      <c r="S296" s="238"/>
      <c r="T296" s="240">
        <f>SUM(T297:T319)</f>
        <v>179.52763999999999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41" t="s">
        <v>89</v>
      </c>
      <c r="AT296" s="242" t="s">
        <v>81</v>
      </c>
      <c r="AU296" s="242" t="s">
        <v>89</v>
      </c>
      <c r="AY296" s="241" t="s">
        <v>224</v>
      </c>
      <c r="BK296" s="243">
        <f>SUM(BK297:BK319)</f>
        <v>0</v>
      </c>
    </row>
    <row r="297" s="2" customFormat="1" ht="21.75" customHeight="1">
      <c r="A297" s="38"/>
      <c r="B297" s="39"/>
      <c r="C297" s="246" t="s">
        <v>490</v>
      </c>
      <c r="D297" s="246" t="s">
        <v>226</v>
      </c>
      <c r="E297" s="247" t="s">
        <v>887</v>
      </c>
      <c r="F297" s="248" t="s">
        <v>888</v>
      </c>
      <c r="G297" s="249" t="s">
        <v>880</v>
      </c>
      <c r="H297" s="250">
        <v>279</v>
      </c>
      <c r="I297" s="251"/>
      <c r="J297" s="252">
        <f>ROUND(I297*H297,2)</f>
        <v>0</v>
      </c>
      <c r="K297" s="248" t="s">
        <v>230</v>
      </c>
      <c r="L297" s="44"/>
      <c r="M297" s="253" t="s">
        <v>1</v>
      </c>
      <c r="N297" s="254" t="s">
        <v>47</v>
      </c>
      <c r="O297" s="91"/>
      <c r="P297" s="255">
        <f>O297*H297</f>
        <v>0</v>
      </c>
      <c r="Q297" s="255">
        <v>0</v>
      </c>
      <c r="R297" s="255">
        <f>Q297*H297</f>
        <v>0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231</v>
      </c>
      <c r="AT297" s="257" t="s">
        <v>226</v>
      </c>
      <c r="AU297" s="257" t="s">
        <v>91</v>
      </c>
      <c r="AY297" s="16" t="s">
        <v>224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6" t="s">
        <v>89</v>
      </c>
      <c r="BK297" s="258">
        <f>ROUND(I297*H297,2)</f>
        <v>0</v>
      </c>
      <c r="BL297" s="16" t="s">
        <v>231</v>
      </c>
      <c r="BM297" s="257" t="s">
        <v>1583</v>
      </c>
    </row>
    <row r="298" s="2" customFormat="1" ht="21.75" customHeight="1">
      <c r="A298" s="38"/>
      <c r="B298" s="39"/>
      <c r="C298" s="246" t="s">
        <v>495</v>
      </c>
      <c r="D298" s="246" t="s">
        <v>226</v>
      </c>
      <c r="E298" s="247" t="s">
        <v>891</v>
      </c>
      <c r="F298" s="248" t="s">
        <v>892</v>
      </c>
      <c r="G298" s="249" t="s">
        <v>880</v>
      </c>
      <c r="H298" s="250">
        <v>279</v>
      </c>
      <c r="I298" s="251"/>
      <c r="J298" s="252">
        <f>ROUND(I298*H298,2)</f>
        <v>0</v>
      </c>
      <c r="K298" s="248" t="s">
        <v>230</v>
      </c>
      <c r="L298" s="44"/>
      <c r="M298" s="253" t="s">
        <v>1</v>
      </c>
      <c r="N298" s="254" t="s">
        <v>47</v>
      </c>
      <c r="O298" s="91"/>
      <c r="P298" s="255">
        <f>O298*H298</f>
        <v>0</v>
      </c>
      <c r="Q298" s="255">
        <v>2.0000000000000002E-05</v>
      </c>
      <c r="R298" s="255">
        <f>Q298*H298</f>
        <v>0.0055800000000000008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231</v>
      </c>
      <c r="AT298" s="257" t="s">
        <v>226</v>
      </c>
      <c r="AU298" s="257" t="s">
        <v>91</v>
      </c>
      <c r="AY298" s="16" t="s">
        <v>224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6" t="s">
        <v>89</v>
      </c>
      <c r="BK298" s="258">
        <f>ROUND(I298*H298,2)</f>
        <v>0</v>
      </c>
      <c r="BL298" s="16" t="s">
        <v>231</v>
      </c>
      <c r="BM298" s="257" t="s">
        <v>1584</v>
      </c>
    </row>
    <row r="299" s="2" customFormat="1" ht="16.5" customHeight="1">
      <c r="A299" s="38"/>
      <c r="B299" s="39"/>
      <c r="C299" s="285" t="s">
        <v>500</v>
      </c>
      <c r="D299" s="285" t="s">
        <v>283</v>
      </c>
      <c r="E299" s="286" t="s">
        <v>1377</v>
      </c>
      <c r="F299" s="287" t="s">
        <v>1378</v>
      </c>
      <c r="G299" s="288" t="s">
        <v>268</v>
      </c>
      <c r="H299" s="289">
        <v>0.28699999999999998</v>
      </c>
      <c r="I299" s="290"/>
      <c r="J299" s="291">
        <f>ROUND(I299*H299,2)</f>
        <v>0</v>
      </c>
      <c r="K299" s="287" t="s">
        <v>1</v>
      </c>
      <c r="L299" s="292"/>
      <c r="M299" s="293" t="s">
        <v>1</v>
      </c>
      <c r="N299" s="294" t="s">
        <v>47</v>
      </c>
      <c r="O299" s="91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257</v>
      </c>
      <c r="AT299" s="257" t="s">
        <v>283</v>
      </c>
      <c r="AU299" s="257" t="s">
        <v>91</v>
      </c>
      <c r="AY299" s="16" t="s">
        <v>224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6" t="s">
        <v>89</v>
      </c>
      <c r="BK299" s="258">
        <f>ROUND(I299*H299,2)</f>
        <v>0</v>
      </c>
      <c r="BL299" s="16" t="s">
        <v>231</v>
      </c>
      <c r="BM299" s="257" t="s">
        <v>1585</v>
      </c>
    </row>
    <row r="300" s="13" customFormat="1">
      <c r="A300" s="13"/>
      <c r="B300" s="263"/>
      <c r="C300" s="264"/>
      <c r="D300" s="259" t="s">
        <v>263</v>
      </c>
      <c r="E300" s="273" t="s">
        <v>1</v>
      </c>
      <c r="F300" s="265" t="s">
        <v>1586</v>
      </c>
      <c r="G300" s="264"/>
      <c r="H300" s="266">
        <v>0.28699999999999998</v>
      </c>
      <c r="I300" s="267"/>
      <c r="J300" s="264"/>
      <c r="K300" s="264"/>
      <c r="L300" s="268"/>
      <c r="M300" s="269"/>
      <c r="N300" s="270"/>
      <c r="O300" s="270"/>
      <c r="P300" s="270"/>
      <c r="Q300" s="270"/>
      <c r="R300" s="270"/>
      <c r="S300" s="270"/>
      <c r="T300" s="27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2" t="s">
        <v>263</v>
      </c>
      <c r="AU300" s="272" t="s">
        <v>91</v>
      </c>
      <c r="AV300" s="13" t="s">
        <v>91</v>
      </c>
      <c r="AW300" s="13" t="s">
        <v>38</v>
      </c>
      <c r="AX300" s="13" t="s">
        <v>89</v>
      </c>
      <c r="AY300" s="272" t="s">
        <v>224</v>
      </c>
    </row>
    <row r="301" s="2" customFormat="1" ht="16.5" customHeight="1">
      <c r="A301" s="38"/>
      <c r="B301" s="39"/>
      <c r="C301" s="246" t="s">
        <v>505</v>
      </c>
      <c r="D301" s="246" t="s">
        <v>226</v>
      </c>
      <c r="E301" s="247" t="s">
        <v>1587</v>
      </c>
      <c r="F301" s="248" t="s">
        <v>1588</v>
      </c>
      <c r="G301" s="249" t="s">
        <v>239</v>
      </c>
      <c r="H301" s="250">
        <v>13.1</v>
      </c>
      <c r="I301" s="251"/>
      <c r="J301" s="252">
        <f>ROUND(I301*H301,2)</f>
        <v>0</v>
      </c>
      <c r="K301" s="248" t="s">
        <v>230</v>
      </c>
      <c r="L301" s="44"/>
      <c r="M301" s="253" t="s">
        <v>1</v>
      </c>
      <c r="N301" s="254" t="s">
        <v>47</v>
      </c>
      <c r="O301" s="91"/>
      <c r="P301" s="255">
        <f>O301*H301</f>
        <v>0</v>
      </c>
      <c r="Q301" s="255">
        <v>1.8065941999999999</v>
      </c>
      <c r="R301" s="255">
        <f>Q301*H301</f>
        <v>23.666384019999999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231</v>
      </c>
      <c r="AT301" s="257" t="s">
        <v>226</v>
      </c>
      <c r="AU301" s="257" t="s">
        <v>91</v>
      </c>
      <c r="AY301" s="16" t="s">
        <v>224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6" t="s">
        <v>89</v>
      </c>
      <c r="BK301" s="258">
        <f>ROUND(I301*H301,2)</f>
        <v>0</v>
      </c>
      <c r="BL301" s="16" t="s">
        <v>231</v>
      </c>
      <c r="BM301" s="257" t="s">
        <v>1352</v>
      </c>
    </row>
    <row r="302" s="2" customFormat="1" ht="16.5" customHeight="1">
      <c r="A302" s="38"/>
      <c r="B302" s="39"/>
      <c r="C302" s="285" t="s">
        <v>902</v>
      </c>
      <c r="D302" s="285" t="s">
        <v>283</v>
      </c>
      <c r="E302" s="286" t="s">
        <v>1384</v>
      </c>
      <c r="F302" s="287" t="s">
        <v>1385</v>
      </c>
      <c r="G302" s="288" t="s">
        <v>389</v>
      </c>
      <c r="H302" s="289">
        <v>13</v>
      </c>
      <c r="I302" s="290"/>
      <c r="J302" s="291">
        <f>ROUND(I302*H302,2)</f>
        <v>0</v>
      </c>
      <c r="K302" s="287" t="s">
        <v>1</v>
      </c>
      <c r="L302" s="292"/>
      <c r="M302" s="293" t="s">
        <v>1</v>
      </c>
      <c r="N302" s="294" t="s">
        <v>47</v>
      </c>
      <c r="O302" s="91"/>
      <c r="P302" s="255">
        <f>O302*H302</f>
        <v>0</v>
      </c>
      <c r="Q302" s="255">
        <v>1.343</v>
      </c>
      <c r="R302" s="255">
        <f>Q302*H302</f>
        <v>17.459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257</v>
      </c>
      <c r="AT302" s="257" t="s">
        <v>283</v>
      </c>
      <c r="AU302" s="257" t="s">
        <v>91</v>
      </c>
      <c r="AY302" s="16" t="s">
        <v>224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6" t="s">
        <v>89</v>
      </c>
      <c r="BK302" s="258">
        <f>ROUND(I302*H302,2)</f>
        <v>0</v>
      </c>
      <c r="BL302" s="16" t="s">
        <v>231</v>
      </c>
      <c r="BM302" s="257" t="s">
        <v>1589</v>
      </c>
    </row>
    <row r="303" s="2" customFormat="1">
      <c r="A303" s="38"/>
      <c r="B303" s="39"/>
      <c r="C303" s="40"/>
      <c r="D303" s="259" t="s">
        <v>261</v>
      </c>
      <c r="E303" s="40"/>
      <c r="F303" s="260" t="s">
        <v>1590</v>
      </c>
      <c r="G303" s="40"/>
      <c r="H303" s="40"/>
      <c r="I303" s="154"/>
      <c r="J303" s="40"/>
      <c r="K303" s="40"/>
      <c r="L303" s="44"/>
      <c r="M303" s="261"/>
      <c r="N303" s="262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6" t="s">
        <v>261</v>
      </c>
      <c r="AU303" s="16" t="s">
        <v>91</v>
      </c>
    </row>
    <row r="304" s="2" customFormat="1" ht="21.75" customHeight="1">
      <c r="A304" s="38"/>
      <c r="B304" s="39"/>
      <c r="C304" s="246" t="s">
        <v>908</v>
      </c>
      <c r="D304" s="246" t="s">
        <v>226</v>
      </c>
      <c r="E304" s="247" t="s">
        <v>1392</v>
      </c>
      <c r="F304" s="248" t="s">
        <v>1393</v>
      </c>
      <c r="G304" s="249" t="s">
        <v>229</v>
      </c>
      <c r="H304" s="250">
        <v>52.399999999999999</v>
      </c>
      <c r="I304" s="251"/>
      <c r="J304" s="252">
        <f>ROUND(I304*H304,2)</f>
        <v>0</v>
      </c>
      <c r="K304" s="248" t="s">
        <v>230</v>
      </c>
      <c r="L304" s="44"/>
      <c r="M304" s="253" t="s">
        <v>1</v>
      </c>
      <c r="N304" s="254" t="s">
        <v>47</v>
      </c>
      <c r="O304" s="91"/>
      <c r="P304" s="255">
        <f>O304*H304</f>
        <v>0</v>
      </c>
      <c r="Q304" s="255">
        <v>0.0012375000000000001</v>
      </c>
      <c r="R304" s="255">
        <f>Q304*H304</f>
        <v>0.064845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231</v>
      </c>
      <c r="AT304" s="257" t="s">
        <v>226</v>
      </c>
      <c r="AU304" s="257" t="s">
        <v>91</v>
      </c>
      <c r="AY304" s="16" t="s">
        <v>224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6" t="s">
        <v>89</v>
      </c>
      <c r="BK304" s="258">
        <f>ROUND(I304*H304,2)</f>
        <v>0</v>
      </c>
      <c r="BL304" s="16" t="s">
        <v>231</v>
      </c>
      <c r="BM304" s="257" t="s">
        <v>1365</v>
      </c>
    </row>
    <row r="305" s="2" customFormat="1">
      <c r="A305" s="38"/>
      <c r="B305" s="39"/>
      <c r="C305" s="40"/>
      <c r="D305" s="259" t="s">
        <v>261</v>
      </c>
      <c r="E305" s="40"/>
      <c r="F305" s="260" t="s">
        <v>1591</v>
      </c>
      <c r="G305" s="40"/>
      <c r="H305" s="40"/>
      <c r="I305" s="154"/>
      <c r="J305" s="40"/>
      <c r="K305" s="40"/>
      <c r="L305" s="44"/>
      <c r="M305" s="261"/>
      <c r="N305" s="262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6" t="s">
        <v>261</v>
      </c>
      <c r="AU305" s="16" t="s">
        <v>91</v>
      </c>
    </row>
    <row r="306" s="13" customFormat="1">
      <c r="A306" s="13"/>
      <c r="B306" s="263"/>
      <c r="C306" s="264"/>
      <c r="D306" s="259" t="s">
        <v>263</v>
      </c>
      <c r="E306" s="273" t="s">
        <v>1</v>
      </c>
      <c r="F306" s="265" t="s">
        <v>1592</v>
      </c>
      <c r="G306" s="264"/>
      <c r="H306" s="266">
        <v>52.399999999999999</v>
      </c>
      <c r="I306" s="267"/>
      <c r="J306" s="264"/>
      <c r="K306" s="264"/>
      <c r="L306" s="268"/>
      <c r="M306" s="269"/>
      <c r="N306" s="270"/>
      <c r="O306" s="270"/>
      <c r="P306" s="270"/>
      <c r="Q306" s="270"/>
      <c r="R306" s="270"/>
      <c r="S306" s="270"/>
      <c r="T306" s="27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2" t="s">
        <v>263</v>
      </c>
      <c r="AU306" s="272" t="s">
        <v>91</v>
      </c>
      <c r="AV306" s="13" t="s">
        <v>91</v>
      </c>
      <c r="AW306" s="13" t="s">
        <v>38</v>
      </c>
      <c r="AX306" s="13" t="s">
        <v>82</v>
      </c>
      <c r="AY306" s="272" t="s">
        <v>224</v>
      </c>
    </row>
    <row r="307" s="14" customFormat="1">
      <c r="A307" s="14"/>
      <c r="B307" s="274"/>
      <c r="C307" s="275"/>
      <c r="D307" s="259" t="s">
        <v>263</v>
      </c>
      <c r="E307" s="276" t="s">
        <v>1</v>
      </c>
      <c r="F307" s="277" t="s">
        <v>277</v>
      </c>
      <c r="G307" s="275"/>
      <c r="H307" s="278">
        <v>52.399999999999999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4" t="s">
        <v>263</v>
      </c>
      <c r="AU307" s="284" t="s">
        <v>91</v>
      </c>
      <c r="AV307" s="14" t="s">
        <v>231</v>
      </c>
      <c r="AW307" s="14" t="s">
        <v>38</v>
      </c>
      <c r="AX307" s="14" t="s">
        <v>89</v>
      </c>
      <c r="AY307" s="284" t="s">
        <v>224</v>
      </c>
    </row>
    <row r="308" s="2" customFormat="1" ht="16.5" customHeight="1">
      <c r="A308" s="38"/>
      <c r="B308" s="39"/>
      <c r="C308" s="246" t="s">
        <v>522</v>
      </c>
      <c r="D308" s="246" t="s">
        <v>226</v>
      </c>
      <c r="E308" s="247" t="s">
        <v>1168</v>
      </c>
      <c r="F308" s="248" t="s">
        <v>1169</v>
      </c>
      <c r="G308" s="249" t="s">
        <v>229</v>
      </c>
      <c r="H308" s="250">
        <v>7.2000000000000002</v>
      </c>
      <c r="I308" s="251"/>
      <c r="J308" s="252">
        <f>ROUND(I308*H308,2)</f>
        <v>0</v>
      </c>
      <c r="K308" s="248" t="s">
        <v>230</v>
      </c>
      <c r="L308" s="44"/>
      <c r="M308" s="253" t="s">
        <v>1</v>
      </c>
      <c r="N308" s="254" t="s">
        <v>47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231</v>
      </c>
      <c r="AT308" s="257" t="s">
        <v>226</v>
      </c>
      <c r="AU308" s="257" t="s">
        <v>91</v>
      </c>
      <c r="AY308" s="16" t="s">
        <v>224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6" t="s">
        <v>89</v>
      </c>
      <c r="BK308" s="258">
        <f>ROUND(I308*H308,2)</f>
        <v>0</v>
      </c>
      <c r="BL308" s="16" t="s">
        <v>231</v>
      </c>
      <c r="BM308" s="257" t="s">
        <v>1371</v>
      </c>
    </row>
    <row r="309" s="13" customFormat="1">
      <c r="A309" s="13"/>
      <c r="B309" s="263"/>
      <c r="C309" s="264"/>
      <c r="D309" s="259" t="s">
        <v>263</v>
      </c>
      <c r="E309" s="273" t="s">
        <v>1</v>
      </c>
      <c r="F309" s="265" t="s">
        <v>1398</v>
      </c>
      <c r="G309" s="264"/>
      <c r="H309" s="266">
        <v>7.2000000000000002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2" t="s">
        <v>263</v>
      </c>
      <c r="AU309" s="272" t="s">
        <v>91</v>
      </c>
      <c r="AV309" s="13" t="s">
        <v>91</v>
      </c>
      <c r="AW309" s="13" t="s">
        <v>38</v>
      </c>
      <c r="AX309" s="13" t="s">
        <v>82</v>
      </c>
      <c r="AY309" s="272" t="s">
        <v>224</v>
      </c>
    </row>
    <row r="310" s="14" customFormat="1">
      <c r="A310" s="14"/>
      <c r="B310" s="274"/>
      <c r="C310" s="275"/>
      <c r="D310" s="259" t="s">
        <v>263</v>
      </c>
      <c r="E310" s="276" t="s">
        <v>1</v>
      </c>
      <c r="F310" s="277" t="s">
        <v>277</v>
      </c>
      <c r="G310" s="275"/>
      <c r="H310" s="278">
        <v>7.2000000000000002</v>
      </c>
      <c r="I310" s="279"/>
      <c r="J310" s="275"/>
      <c r="K310" s="275"/>
      <c r="L310" s="280"/>
      <c r="M310" s="281"/>
      <c r="N310" s="282"/>
      <c r="O310" s="282"/>
      <c r="P310" s="282"/>
      <c r="Q310" s="282"/>
      <c r="R310" s="282"/>
      <c r="S310" s="282"/>
      <c r="T310" s="28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4" t="s">
        <v>263</v>
      </c>
      <c r="AU310" s="284" t="s">
        <v>91</v>
      </c>
      <c r="AV310" s="14" t="s">
        <v>231</v>
      </c>
      <c r="AW310" s="14" t="s">
        <v>38</v>
      </c>
      <c r="AX310" s="14" t="s">
        <v>89</v>
      </c>
      <c r="AY310" s="284" t="s">
        <v>224</v>
      </c>
    </row>
    <row r="311" s="2" customFormat="1" ht="21.75" customHeight="1">
      <c r="A311" s="38"/>
      <c r="B311" s="39"/>
      <c r="C311" s="246" t="s">
        <v>510</v>
      </c>
      <c r="D311" s="246" t="s">
        <v>226</v>
      </c>
      <c r="E311" s="247" t="s">
        <v>398</v>
      </c>
      <c r="F311" s="248" t="s">
        <v>399</v>
      </c>
      <c r="G311" s="249" t="s">
        <v>389</v>
      </c>
      <c r="H311" s="250">
        <v>2</v>
      </c>
      <c r="I311" s="251"/>
      <c r="J311" s="252">
        <f>ROUND(I311*H311,2)</f>
        <v>0</v>
      </c>
      <c r="K311" s="248" t="s">
        <v>230</v>
      </c>
      <c r="L311" s="44"/>
      <c r="M311" s="253" t="s">
        <v>1</v>
      </c>
      <c r="N311" s="254" t="s">
        <v>47</v>
      </c>
      <c r="O311" s="91"/>
      <c r="P311" s="255">
        <f>O311*H311</f>
        <v>0</v>
      </c>
      <c r="Q311" s="255">
        <v>0.0064850000000000003</v>
      </c>
      <c r="R311" s="255">
        <f>Q311*H311</f>
        <v>0.012970000000000001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231</v>
      </c>
      <c r="AT311" s="257" t="s">
        <v>226</v>
      </c>
      <c r="AU311" s="257" t="s">
        <v>91</v>
      </c>
      <c r="AY311" s="16" t="s">
        <v>224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6" t="s">
        <v>89</v>
      </c>
      <c r="BK311" s="258">
        <f>ROUND(I311*H311,2)</f>
        <v>0</v>
      </c>
      <c r="BL311" s="16" t="s">
        <v>231</v>
      </c>
      <c r="BM311" s="257" t="s">
        <v>1593</v>
      </c>
    </row>
    <row r="312" s="2" customFormat="1" ht="21.75" customHeight="1">
      <c r="A312" s="38"/>
      <c r="B312" s="39"/>
      <c r="C312" s="246" t="s">
        <v>515</v>
      </c>
      <c r="D312" s="246" t="s">
        <v>226</v>
      </c>
      <c r="E312" s="247" t="s">
        <v>1400</v>
      </c>
      <c r="F312" s="248" t="s">
        <v>1401</v>
      </c>
      <c r="G312" s="249" t="s">
        <v>239</v>
      </c>
      <c r="H312" s="250">
        <v>20</v>
      </c>
      <c r="I312" s="251"/>
      <c r="J312" s="252">
        <f>ROUND(I312*H312,2)</f>
        <v>0</v>
      </c>
      <c r="K312" s="248" t="s">
        <v>230</v>
      </c>
      <c r="L312" s="44"/>
      <c r="M312" s="253" t="s">
        <v>1</v>
      </c>
      <c r="N312" s="254" t="s">
        <v>47</v>
      </c>
      <c r="O312" s="91"/>
      <c r="P312" s="255">
        <f>O312*H312</f>
        <v>0</v>
      </c>
      <c r="Q312" s="255">
        <v>0</v>
      </c>
      <c r="R312" s="255">
        <f>Q312*H312</f>
        <v>0</v>
      </c>
      <c r="S312" s="255">
        <v>0.17199999999999999</v>
      </c>
      <c r="T312" s="256">
        <f>S312*H312</f>
        <v>3.4399999999999995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231</v>
      </c>
      <c r="AT312" s="257" t="s">
        <v>226</v>
      </c>
      <c r="AU312" s="257" t="s">
        <v>91</v>
      </c>
      <c r="AY312" s="16" t="s">
        <v>224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6" t="s">
        <v>89</v>
      </c>
      <c r="BK312" s="258">
        <f>ROUND(I312*H312,2)</f>
        <v>0</v>
      </c>
      <c r="BL312" s="16" t="s">
        <v>231</v>
      </c>
      <c r="BM312" s="257" t="s">
        <v>1375</v>
      </c>
    </row>
    <row r="313" s="13" customFormat="1">
      <c r="A313" s="13"/>
      <c r="B313" s="263"/>
      <c r="C313" s="264"/>
      <c r="D313" s="259" t="s">
        <v>263</v>
      </c>
      <c r="E313" s="273" t="s">
        <v>1</v>
      </c>
      <c r="F313" s="265" t="s">
        <v>1403</v>
      </c>
      <c r="G313" s="264"/>
      <c r="H313" s="266">
        <v>20</v>
      </c>
      <c r="I313" s="267"/>
      <c r="J313" s="264"/>
      <c r="K313" s="264"/>
      <c r="L313" s="268"/>
      <c r="M313" s="269"/>
      <c r="N313" s="270"/>
      <c r="O313" s="270"/>
      <c r="P313" s="270"/>
      <c r="Q313" s="270"/>
      <c r="R313" s="270"/>
      <c r="S313" s="270"/>
      <c r="T313" s="27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2" t="s">
        <v>263</v>
      </c>
      <c r="AU313" s="272" t="s">
        <v>91</v>
      </c>
      <c r="AV313" s="13" t="s">
        <v>91</v>
      </c>
      <c r="AW313" s="13" t="s">
        <v>38</v>
      </c>
      <c r="AX313" s="13" t="s">
        <v>82</v>
      </c>
      <c r="AY313" s="272" t="s">
        <v>224</v>
      </c>
    </row>
    <row r="314" s="14" customFormat="1">
      <c r="A314" s="14"/>
      <c r="B314" s="274"/>
      <c r="C314" s="275"/>
      <c r="D314" s="259" t="s">
        <v>263</v>
      </c>
      <c r="E314" s="276" t="s">
        <v>1</v>
      </c>
      <c r="F314" s="277" t="s">
        <v>277</v>
      </c>
      <c r="G314" s="275"/>
      <c r="H314" s="278">
        <v>20</v>
      </c>
      <c r="I314" s="279"/>
      <c r="J314" s="275"/>
      <c r="K314" s="275"/>
      <c r="L314" s="280"/>
      <c r="M314" s="281"/>
      <c r="N314" s="282"/>
      <c r="O314" s="282"/>
      <c r="P314" s="282"/>
      <c r="Q314" s="282"/>
      <c r="R314" s="282"/>
      <c r="S314" s="282"/>
      <c r="T314" s="28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4" t="s">
        <v>263</v>
      </c>
      <c r="AU314" s="284" t="s">
        <v>91</v>
      </c>
      <c r="AV314" s="14" t="s">
        <v>231</v>
      </c>
      <c r="AW314" s="14" t="s">
        <v>38</v>
      </c>
      <c r="AX314" s="14" t="s">
        <v>89</v>
      </c>
      <c r="AY314" s="284" t="s">
        <v>224</v>
      </c>
    </row>
    <row r="315" s="2" customFormat="1" ht="16.5" customHeight="1">
      <c r="A315" s="38"/>
      <c r="B315" s="39"/>
      <c r="C315" s="246" t="s">
        <v>926</v>
      </c>
      <c r="D315" s="246" t="s">
        <v>226</v>
      </c>
      <c r="E315" s="247" t="s">
        <v>406</v>
      </c>
      <c r="F315" s="248" t="s">
        <v>407</v>
      </c>
      <c r="G315" s="249" t="s">
        <v>408</v>
      </c>
      <c r="H315" s="250">
        <v>8</v>
      </c>
      <c r="I315" s="251"/>
      <c r="J315" s="252">
        <f>ROUND(I315*H315,2)</f>
        <v>0</v>
      </c>
      <c r="K315" s="248" t="s">
        <v>230</v>
      </c>
      <c r="L315" s="44"/>
      <c r="M315" s="253" t="s">
        <v>1</v>
      </c>
      <c r="N315" s="254" t="s">
        <v>47</v>
      </c>
      <c r="O315" s="91"/>
      <c r="P315" s="255">
        <f>O315*H315</f>
        <v>0</v>
      </c>
      <c r="Q315" s="255">
        <v>0</v>
      </c>
      <c r="R315" s="255">
        <f>Q315*H315</f>
        <v>0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231</v>
      </c>
      <c r="AT315" s="257" t="s">
        <v>226</v>
      </c>
      <c r="AU315" s="257" t="s">
        <v>91</v>
      </c>
      <c r="AY315" s="16" t="s">
        <v>224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89</v>
      </c>
      <c r="BK315" s="258">
        <f>ROUND(I315*H315,2)</f>
        <v>0</v>
      </c>
      <c r="BL315" s="16" t="s">
        <v>231</v>
      </c>
      <c r="BM315" s="257" t="s">
        <v>1594</v>
      </c>
    </row>
    <row r="316" s="2" customFormat="1" ht="16.5" customHeight="1">
      <c r="A316" s="38"/>
      <c r="B316" s="39"/>
      <c r="C316" s="246" t="s">
        <v>928</v>
      </c>
      <c r="D316" s="246" t="s">
        <v>226</v>
      </c>
      <c r="E316" s="247" t="s">
        <v>1595</v>
      </c>
      <c r="F316" s="248" t="s">
        <v>1596</v>
      </c>
      <c r="G316" s="249" t="s">
        <v>247</v>
      </c>
      <c r="H316" s="250">
        <v>70.715999999999994</v>
      </c>
      <c r="I316" s="251"/>
      <c r="J316" s="252">
        <f>ROUND(I316*H316,2)</f>
        <v>0</v>
      </c>
      <c r="K316" s="248" t="s">
        <v>230</v>
      </c>
      <c r="L316" s="44"/>
      <c r="M316" s="253" t="s">
        <v>1</v>
      </c>
      <c r="N316" s="254" t="s">
        <v>47</v>
      </c>
      <c r="O316" s="91"/>
      <c r="P316" s="255">
        <f>O316*H316</f>
        <v>0</v>
      </c>
      <c r="Q316" s="255">
        <v>0.12</v>
      </c>
      <c r="R316" s="255">
        <f>Q316*H316</f>
        <v>8.4859199999999984</v>
      </c>
      <c r="S316" s="255">
        <v>2.4900000000000002</v>
      </c>
      <c r="T316" s="256">
        <f>S316*H316</f>
        <v>176.08284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231</v>
      </c>
      <c r="AT316" s="257" t="s">
        <v>226</v>
      </c>
      <c r="AU316" s="257" t="s">
        <v>91</v>
      </c>
      <c r="AY316" s="16" t="s">
        <v>224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6" t="s">
        <v>89</v>
      </c>
      <c r="BK316" s="258">
        <f>ROUND(I316*H316,2)</f>
        <v>0</v>
      </c>
      <c r="BL316" s="16" t="s">
        <v>231</v>
      </c>
      <c r="BM316" s="257" t="s">
        <v>1597</v>
      </c>
    </row>
    <row r="317" s="13" customFormat="1">
      <c r="A317" s="13"/>
      <c r="B317" s="263"/>
      <c r="C317" s="264"/>
      <c r="D317" s="259" t="s">
        <v>263</v>
      </c>
      <c r="E317" s="273" t="s">
        <v>1</v>
      </c>
      <c r="F317" s="265" t="s">
        <v>1598</v>
      </c>
      <c r="G317" s="264"/>
      <c r="H317" s="266">
        <v>70.715999999999994</v>
      </c>
      <c r="I317" s="267"/>
      <c r="J317" s="264"/>
      <c r="K317" s="264"/>
      <c r="L317" s="268"/>
      <c r="M317" s="269"/>
      <c r="N317" s="270"/>
      <c r="O317" s="270"/>
      <c r="P317" s="270"/>
      <c r="Q317" s="270"/>
      <c r="R317" s="270"/>
      <c r="S317" s="270"/>
      <c r="T317" s="27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2" t="s">
        <v>263</v>
      </c>
      <c r="AU317" s="272" t="s">
        <v>91</v>
      </c>
      <c r="AV317" s="13" t="s">
        <v>91</v>
      </c>
      <c r="AW317" s="13" t="s">
        <v>38</v>
      </c>
      <c r="AX317" s="13" t="s">
        <v>89</v>
      </c>
      <c r="AY317" s="272" t="s">
        <v>224</v>
      </c>
    </row>
    <row r="318" s="2" customFormat="1" ht="21.75" customHeight="1">
      <c r="A318" s="38"/>
      <c r="B318" s="39"/>
      <c r="C318" s="246" t="s">
        <v>932</v>
      </c>
      <c r="D318" s="246" t="s">
        <v>226</v>
      </c>
      <c r="E318" s="247" t="s">
        <v>1599</v>
      </c>
      <c r="F318" s="248" t="s">
        <v>1600</v>
      </c>
      <c r="G318" s="249" t="s">
        <v>239</v>
      </c>
      <c r="H318" s="250">
        <v>4.7999999999999998</v>
      </c>
      <c r="I318" s="251"/>
      <c r="J318" s="252">
        <f>ROUND(I318*H318,2)</f>
        <v>0</v>
      </c>
      <c r="K318" s="248" t="s">
        <v>230</v>
      </c>
      <c r="L318" s="44"/>
      <c r="M318" s="253" t="s">
        <v>1</v>
      </c>
      <c r="N318" s="254" t="s">
        <v>47</v>
      </c>
      <c r="O318" s="91"/>
      <c r="P318" s="255">
        <f>O318*H318</f>
        <v>0</v>
      </c>
      <c r="Q318" s="255">
        <v>2.0000000000000002E-05</v>
      </c>
      <c r="R318" s="255">
        <f>Q318*H318</f>
        <v>9.6000000000000002E-05</v>
      </c>
      <c r="S318" s="255">
        <v>0.001</v>
      </c>
      <c r="T318" s="256">
        <f>S318*H318</f>
        <v>0.0047999999999999996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231</v>
      </c>
      <c r="AT318" s="257" t="s">
        <v>226</v>
      </c>
      <c r="AU318" s="257" t="s">
        <v>91</v>
      </c>
      <c r="AY318" s="16" t="s">
        <v>224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6" t="s">
        <v>89</v>
      </c>
      <c r="BK318" s="258">
        <f>ROUND(I318*H318,2)</f>
        <v>0</v>
      </c>
      <c r="BL318" s="16" t="s">
        <v>231</v>
      </c>
      <c r="BM318" s="257" t="s">
        <v>1601</v>
      </c>
    </row>
    <row r="319" s="13" customFormat="1">
      <c r="A319" s="13"/>
      <c r="B319" s="263"/>
      <c r="C319" s="264"/>
      <c r="D319" s="259" t="s">
        <v>263</v>
      </c>
      <c r="E319" s="273" t="s">
        <v>1</v>
      </c>
      <c r="F319" s="265" t="s">
        <v>1602</v>
      </c>
      <c r="G319" s="264"/>
      <c r="H319" s="266">
        <v>4.7999999999999998</v>
      </c>
      <c r="I319" s="267"/>
      <c r="J319" s="264"/>
      <c r="K319" s="264"/>
      <c r="L319" s="268"/>
      <c r="M319" s="269"/>
      <c r="N319" s="270"/>
      <c r="O319" s="270"/>
      <c r="P319" s="270"/>
      <c r="Q319" s="270"/>
      <c r="R319" s="270"/>
      <c r="S319" s="270"/>
      <c r="T319" s="27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2" t="s">
        <v>263</v>
      </c>
      <c r="AU319" s="272" t="s">
        <v>91</v>
      </c>
      <c r="AV319" s="13" t="s">
        <v>91</v>
      </c>
      <c r="AW319" s="13" t="s">
        <v>38</v>
      </c>
      <c r="AX319" s="13" t="s">
        <v>89</v>
      </c>
      <c r="AY319" s="272" t="s">
        <v>224</v>
      </c>
    </row>
    <row r="320" s="12" customFormat="1" ht="22.8" customHeight="1">
      <c r="A320" s="12"/>
      <c r="B320" s="230"/>
      <c r="C320" s="231"/>
      <c r="D320" s="232" t="s">
        <v>81</v>
      </c>
      <c r="E320" s="244" t="s">
        <v>1083</v>
      </c>
      <c r="F320" s="244" t="s">
        <v>1419</v>
      </c>
      <c r="G320" s="231"/>
      <c r="H320" s="231"/>
      <c r="I320" s="234"/>
      <c r="J320" s="245">
        <f>BK320</f>
        <v>0</v>
      </c>
      <c r="K320" s="231"/>
      <c r="L320" s="236"/>
      <c r="M320" s="237"/>
      <c r="N320" s="238"/>
      <c r="O320" s="238"/>
      <c r="P320" s="239">
        <f>SUM(P321:P329)</f>
        <v>0</v>
      </c>
      <c r="Q320" s="238"/>
      <c r="R320" s="239">
        <f>SUM(R321:R329)</f>
        <v>0</v>
      </c>
      <c r="S320" s="238"/>
      <c r="T320" s="240">
        <f>SUM(T321:T329)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41" t="s">
        <v>89</v>
      </c>
      <c r="AT320" s="242" t="s">
        <v>81</v>
      </c>
      <c r="AU320" s="242" t="s">
        <v>89</v>
      </c>
      <c r="AY320" s="241" t="s">
        <v>224</v>
      </c>
      <c r="BK320" s="243">
        <f>SUM(BK321:BK329)</f>
        <v>0</v>
      </c>
    </row>
    <row r="321" s="2" customFormat="1" ht="21.75" customHeight="1">
      <c r="A321" s="38"/>
      <c r="B321" s="39"/>
      <c r="C321" s="246" t="s">
        <v>526</v>
      </c>
      <c r="D321" s="246" t="s">
        <v>226</v>
      </c>
      <c r="E321" s="247" t="s">
        <v>1422</v>
      </c>
      <c r="F321" s="248" t="s">
        <v>1423</v>
      </c>
      <c r="G321" s="249" t="s">
        <v>268</v>
      </c>
      <c r="H321" s="250">
        <v>176.083</v>
      </c>
      <c r="I321" s="251"/>
      <c r="J321" s="252">
        <f>ROUND(I321*H321,2)</f>
        <v>0</v>
      </c>
      <c r="K321" s="248" t="s">
        <v>230</v>
      </c>
      <c r="L321" s="44"/>
      <c r="M321" s="253" t="s">
        <v>1</v>
      </c>
      <c r="N321" s="254" t="s">
        <v>47</v>
      </c>
      <c r="O321" s="91"/>
      <c r="P321" s="255">
        <f>O321*H321</f>
        <v>0</v>
      </c>
      <c r="Q321" s="255">
        <v>0</v>
      </c>
      <c r="R321" s="255">
        <f>Q321*H321</f>
        <v>0</v>
      </c>
      <c r="S321" s="255">
        <v>0</v>
      </c>
      <c r="T321" s="25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7" t="s">
        <v>231</v>
      </c>
      <c r="AT321" s="257" t="s">
        <v>226</v>
      </c>
      <c r="AU321" s="257" t="s">
        <v>91</v>
      </c>
      <c r="AY321" s="16" t="s">
        <v>224</v>
      </c>
      <c r="BE321" s="258">
        <f>IF(N321="základní",J321,0)</f>
        <v>0</v>
      </c>
      <c r="BF321" s="258">
        <f>IF(N321="snížená",J321,0)</f>
        <v>0</v>
      </c>
      <c r="BG321" s="258">
        <f>IF(N321="zákl. přenesená",J321,0)</f>
        <v>0</v>
      </c>
      <c r="BH321" s="258">
        <f>IF(N321="sníž. přenesená",J321,0)</f>
        <v>0</v>
      </c>
      <c r="BI321" s="258">
        <f>IF(N321="nulová",J321,0)</f>
        <v>0</v>
      </c>
      <c r="BJ321" s="16" t="s">
        <v>89</v>
      </c>
      <c r="BK321" s="258">
        <f>ROUND(I321*H321,2)</f>
        <v>0</v>
      </c>
      <c r="BL321" s="16" t="s">
        <v>231</v>
      </c>
      <c r="BM321" s="257" t="s">
        <v>1603</v>
      </c>
    </row>
    <row r="322" s="2" customFormat="1">
      <c r="A322" s="38"/>
      <c r="B322" s="39"/>
      <c r="C322" s="40"/>
      <c r="D322" s="259" t="s">
        <v>261</v>
      </c>
      <c r="E322" s="40"/>
      <c r="F322" s="260" t="s">
        <v>1604</v>
      </c>
      <c r="G322" s="40"/>
      <c r="H322" s="40"/>
      <c r="I322" s="154"/>
      <c r="J322" s="40"/>
      <c r="K322" s="40"/>
      <c r="L322" s="44"/>
      <c r="M322" s="261"/>
      <c r="N322" s="262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6" t="s">
        <v>261</v>
      </c>
      <c r="AU322" s="16" t="s">
        <v>91</v>
      </c>
    </row>
    <row r="323" s="13" customFormat="1">
      <c r="A323" s="13"/>
      <c r="B323" s="263"/>
      <c r="C323" s="264"/>
      <c r="D323" s="259" t="s">
        <v>263</v>
      </c>
      <c r="E323" s="273" t="s">
        <v>1</v>
      </c>
      <c r="F323" s="265" t="s">
        <v>1605</v>
      </c>
      <c r="G323" s="264"/>
      <c r="H323" s="266">
        <v>176.083</v>
      </c>
      <c r="I323" s="267"/>
      <c r="J323" s="264"/>
      <c r="K323" s="264"/>
      <c r="L323" s="268"/>
      <c r="M323" s="269"/>
      <c r="N323" s="270"/>
      <c r="O323" s="270"/>
      <c r="P323" s="270"/>
      <c r="Q323" s="270"/>
      <c r="R323" s="270"/>
      <c r="S323" s="270"/>
      <c r="T323" s="27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2" t="s">
        <v>263</v>
      </c>
      <c r="AU323" s="272" t="s">
        <v>91</v>
      </c>
      <c r="AV323" s="13" t="s">
        <v>91</v>
      </c>
      <c r="AW323" s="13" t="s">
        <v>38</v>
      </c>
      <c r="AX323" s="13" t="s">
        <v>89</v>
      </c>
      <c r="AY323" s="272" t="s">
        <v>224</v>
      </c>
    </row>
    <row r="324" s="2" customFormat="1" ht="21.75" customHeight="1">
      <c r="A324" s="38"/>
      <c r="B324" s="39"/>
      <c r="C324" s="246" t="s">
        <v>939</v>
      </c>
      <c r="D324" s="246" t="s">
        <v>226</v>
      </c>
      <c r="E324" s="247" t="s">
        <v>1425</v>
      </c>
      <c r="F324" s="248" t="s">
        <v>1426</v>
      </c>
      <c r="G324" s="249" t="s">
        <v>268</v>
      </c>
      <c r="H324" s="250">
        <v>1936.913</v>
      </c>
      <c r="I324" s="251"/>
      <c r="J324" s="252">
        <f>ROUND(I324*H324,2)</f>
        <v>0</v>
      </c>
      <c r="K324" s="248" t="s">
        <v>230</v>
      </c>
      <c r="L324" s="44"/>
      <c r="M324" s="253" t="s">
        <v>1</v>
      </c>
      <c r="N324" s="254" t="s">
        <v>47</v>
      </c>
      <c r="O324" s="91"/>
      <c r="P324" s="255">
        <f>O324*H324</f>
        <v>0</v>
      </c>
      <c r="Q324" s="255">
        <v>0</v>
      </c>
      <c r="R324" s="255">
        <f>Q324*H324</f>
        <v>0</v>
      </c>
      <c r="S324" s="255">
        <v>0</v>
      </c>
      <c r="T324" s="25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57" t="s">
        <v>231</v>
      </c>
      <c r="AT324" s="257" t="s">
        <v>226</v>
      </c>
      <c r="AU324" s="257" t="s">
        <v>91</v>
      </c>
      <c r="AY324" s="16" t="s">
        <v>224</v>
      </c>
      <c r="BE324" s="258">
        <f>IF(N324="základní",J324,0)</f>
        <v>0</v>
      </c>
      <c r="BF324" s="258">
        <f>IF(N324="snížená",J324,0)</f>
        <v>0</v>
      </c>
      <c r="BG324" s="258">
        <f>IF(N324="zákl. přenesená",J324,0)</f>
        <v>0</v>
      </c>
      <c r="BH324" s="258">
        <f>IF(N324="sníž. přenesená",J324,0)</f>
        <v>0</v>
      </c>
      <c r="BI324" s="258">
        <f>IF(N324="nulová",J324,0)</f>
        <v>0</v>
      </c>
      <c r="BJ324" s="16" t="s">
        <v>89</v>
      </c>
      <c r="BK324" s="258">
        <f>ROUND(I324*H324,2)</f>
        <v>0</v>
      </c>
      <c r="BL324" s="16" t="s">
        <v>231</v>
      </c>
      <c r="BM324" s="257" t="s">
        <v>1394</v>
      </c>
    </row>
    <row r="325" s="2" customFormat="1">
      <c r="A325" s="38"/>
      <c r="B325" s="39"/>
      <c r="C325" s="40"/>
      <c r="D325" s="259" t="s">
        <v>261</v>
      </c>
      <c r="E325" s="40"/>
      <c r="F325" s="260" t="s">
        <v>1606</v>
      </c>
      <c r="G325" s="40"/>
      <c r="H325" s="40"/>
      <c r="I325" s="154"/>
      <c r="J325" s="40"/>
      <c r="K325" s="40"/>
      <c r="L325" s="44"/>
      <c r="M325" s="261"/>
      <c r="N325" s="262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6" t="s">
        <v>261</v>
      </c>
      <c r="AU325" s="16" t="s">
        <v>91</v>
      </c>
    </row>
    <row r="326" s="13" customFormat="1">
      <c r="A326" s="13"/>
      <c r="B326" s="263"/>
      <c r="C326" s="264"/>
      <c r="D326" s="259" t="s">
        <v>263</v>
      </c>
      <c r="E326" s="273" t="s">
        <v>1</v>
      </c>
      <c r="F326" s="265" t="s">
        <v>1607</v>
      </c>
      <c r="G326" s="264"/>
      <c r="H326" s="266">
        <v>176.083</v>
      </c>
      <c r="I326" s="267"/>
      <c r="J326" s="264"/>
      <c r="K326" s="264"/>
      <c r="L326" s="268"/>
      <c r="M326" s="269"/>
      <c r="N326" s="270"/>
      <c r="O326" s="270"/>
      <c r="P326" s="270"/>
      <c r="Q326" s="270"/>
      <c r="R326" s="270"/>
      <c r="S326" s="270"/>
      <c r="T326" s="27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2" t="s">
        <v>263</v>
      </c>
      <c r="AU326" s="272" t="s">
        <v>91</v>
      </c>
      <c r="AV326" s="13" t="s">
        <v>91</v>
      </c>
      <c r="AW326" s="13" t="s">
        <v>38</v>
      </c>
      <c r="AX326" s="13" t="s">
        <v>82</v>
      </c>
      <c r="AY326" s="272" t="s">
        <v>224</v>
      </c>
    </row>
    <row r="327" s="14" customFormat="1">
      <c r="A327" s="14"/>
      <c r="B327" s="274"/>
      <c r="C327" s="275"/>
      <c r="D327" s="259" t="s">
        <v>263</v>
      </c>
      <c r="E327" s="276" t="s">
        <v>1</v>
      </c>
      <c r="F327" s="277" t="s">
        <v>277</v>
      </c>
      <c r="G327" s="275"/>
      <c r="H327" s="278">
        <v>176.083</v>
      </c>
      <c r="I327" s="279"/>
      <c r="J327" s="275"/>
      <c r="K327" s="275"/>
      <c r="L327" s="280"/>
      <c r="M327" s="281"/>
      <c r="N327" s="282"/>
      <c r="O327" s="282"/>
      <c r="P327" s="282"/>
      <c r="Q327" s="282"/>
      <c r="R327" s="282"/>
      <c r="S327" s="282"/>
      <c r="T327" s="28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4" t="s">
        <v>263</v>
      </c>
      <c r="AU327" s="284" t="s">
        <v>91</v>
      </c>
      <c r="AV327" s="14" t="s">
        <v>231</v>
      </c>
      <c r="AW327" s="14" t="s">
        <v>38</v>
      </c>
      <c r="AX327" s="14" t="s">
        <v>89</v>
      </c>
      <c r="AY327" s="284" t="s">
        <v>224</v>
      </c>
    </row>
    <row r="328" s="13" customFormat="1">
      <c r="A328" s="13"/>
      <c r="B328" s="263"/>
      <c r="C328" s="264"/>
      <c r="D328" s="259" t="s">
        <v>263</v>
      </c>
      <c r="E328" s="264"/>
      <c r="F328" s="265" t="s">
        <v>1608</v>
      </c>
      <c r="G328" s="264"/>
      <c r="H328" s="266">
        <v>1936.913</v>
      </c>
      <c r="I328" s="267"/>
      <c r="J328" s="264"/>
      <c r="K328" s="264"/>
      <c r="L328" s="268"/>
      <c r="M328" s="269"/>
      <c r="N328" s="270"/>
      <c r="O328" s="270"/>
      <c r="P328" s="270"/>
      <c r="Q328" s="270"/>
      <c r="R328" s="270"/>
      <c r="S328" s="270"/>
      <c r="T328" s="27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2" t="s">
        <v>263</v>
      </c>
      <c r="AU328" s="272" t="s">
        <v>91</v>
      </c>
      <c r="AV328" s="13" t="s">
        <v>91</v>
      </c>
      <c r="AW328" s="13" t="s">
        <v>4</v>
      </c>
      <c r="AX328" s="13" t="s">
        <v>89</v>
      </c>
      <c r="AY328" s="272" t="s">
        <v>224</v>
      </c>
    </row>
    <row r="329" s="2" customFormat="1" ht="21.75" customHeight="1">
      <c r="A329" s="38"/>
      <c r="B329" s="39"/>
      <c r="C329" s="246" t="s">
        <v>942</v>
      </c>
      <c r="D329" s="246" t="s">
        <v>226</v>
      </c>
      <c r="E329" s="247" t="s">
        <v>457</v>
      </c>
      <c r="F329" s="248" t="s">
        <v>267</v>
      </c>
      <c r="G329" s="249" t="s">
        <v>268</v>
      </c>
      <c r="H329" s="250">
        <v>176.083</v>
      </c>
      <c r="I329" s="251"/>
      <c r="J329" s="252">
        <f>ROUND(I329*H329,2)</f>
        <v>0</v>
      </c>
      <c r="K329" s="248" t="s">
        <v>230</v>
      </c>
      <c r="L329" s="44"/>
      <c r="M329" s="253" t="s">
        <v>1</v>
      </c>
      <c r="N329" s="254" t="s">
        <v>47</v>
      </c>
      <c r="O329" s="91"/>
      <c r="P329" s="255">
        <f>O329*H329</f>
        <v>0</v>
      </c>
      <c r="Q329" s="255">
        <v>0</v>
      </c>
      <c r="R329" s="255">
        <f>Q329*H329</f>
        <v>0</v>
      </c>
      <c r="S329" s="255">
        <v>0</v>
      </c>
      <c r="T329" s="25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7" t="s">
        <v>231</v>
      </c>
      <c r="AT329" s="257" t="s">
        <v>226</v>
      </c>
      <c r="AU329" s="257" t="s">
        <v>91</v>
      </c>
      <c r="AY329" s="16" t="s">
        <v>224</v>
      </c>
      <c r="BE329" s="258">
        <f>IF(N329="základní",J329,0)</f>
        <v>0</v>
      </c>
      <c r="BF329" s="258">
        <f>IF(N329="snížená",J329,0)</f>
        <v>0</v>
      </c>
      <c r="BG329" s="258">
        <f>IF(N329="zákl. přenesená",J329,0)</f>
        <v>0</v>
      </c>
      <c r="BH329" s="258">
        <f>IF(N329="sníž. přenesená",J329,0)</f>
        <v>0</v>
      </c>
      <c r="BI329" s="258">
        <f>IF(N329="nulová",J329,0)</f>
        <v>0</v>
      </c>
      <c r="BJ329" s="16" t="s">
        <v>89</v>
      </c>
      <c r="BK329" s="258">
        <f>ROUND(I329*H329,2)</f>
        <v>0</v>
      </c>
      <c r="BL329" s="16" t="s">
        <v>231</v>
      </c>
      <c r="BM329" s="257" t="s">
        <v>1397</v>
      </c>
    </row>
    <row r="330" s="12" customFormat="1" ht="22.8" customHeight="1">
      <c r="A330" s="12"/>
      <c r="B330" s="230"/>
      <c r="C330" s="231"/>
      <c r="D330" s="232" t="s">
        <v>81</v>
      </c>
      <c r="E330" s="244" t="s">
        <v>431</v>
      </c>
      <c r="F330" s="244" t="s">
        <v>432</v>
      </c>
      <c r="G330" s="231"/>
      <c r="H330" s="231"/>
      <c r="I330" s="234"/>
      <c r="J330" s="245">
        <f>BK330</f>
        <v>0</v>
      </c>
      <c r="K330" s="231"/>
      <c r="L330" s="236"/>
      <c r="M330" s="237"/>
      <c r="N330" s="238"/>
      <c r="O330" s="238"/>
      <c r="P330" s="239">
        <f>P331</f>
        <v>0</v>
      </c>
      <c r="Q330" s="238"/>
      <c r="R330" s="239">
        <f>R331</f>
        <v>0</v>
      </c>
      <c r="S330" s="238"/>
      <c r="T330" s="240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41" t="s">
        <v>89</v>
      </c>
      <c r="AT330" s="242" t="s">
        <v>81</v>
      </c>
      <c r="AU330" s="242" t="s">
        <v>89</v>
      </c>
      <c r="AY330" s="241" t="s">
        <v>224</v>
      </c>
      <c r="BK330" s="243">
        <f>BK331</f>
        <v>0</v>
      </c>
    </row>
    <row r="331" s="2" customFormat="1" ht="16.5" customHeight="1">
      <c r="A331" s="38"/>
      <c r="B331" s="39"/>
      <c r="C331" s="246" t="s">
        <v>945</v>
      </c>
      <c r="D331" s="246" t="s">
        <v>226</v>
      </c>
      <c r="E331" s="247" t="s">
        <v>460</v>
      </c>
      <c r="F331" s="248" t="s">
        <v>461</v>
      </c>
      <c r="G331" s="249" t="s">
        <v>462</v>
      </c>
      <c r="H331" s="250">
        <v>12</v>
      </c>
      <c r="I331" s="251"/>
      <c r="J331" s="252">
        <f>ROUND(I331*H331,2)</f>
        <v>0</v>
      </c>
      <c r="K331" s="248" t="s">
        <v>1</v>
      </c>
      <c r="L331" s="44"/>
      <c r="M331" s="253" t="s">
        <v>1</v>
      </c>
      <c r="N331" s="254" t="s">
        <v>47</v>
      </c>
      <c r="O331" s="91"/>
      <c r="P331" s="255">
        <f>O331*H331</f>
        <v>0</v>
      </c>
      <c r="Q331" s="255">
        <v>0</v>
      </c>
      <c r="R331" s="255">
        <f>Q331*H331</f>
        <v>0</v>
      </c>
      <c r="S331" s="255">
        <v>0</v>
      </c>
      <c r="T331" s="25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7" t="s">
        <v>231</v>
      </c>
      <c r="AT331" s="257" t="s">
        <v>226</v>
      </c>
      <c r="AU331" s="257" t="s">
        <v>91</v>
      </c>
      <c r="AY331" s="16" t="s">
        <v>224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6" t="s">
        <v>89</v>
      </c>
      <c r="BK331" s="258">
        <f>ROUND(I331*H331,2)</f>
        <v>0</v>
      </c>
      <c r="BL331" s="16" t="s">
        <v>231</v>
      </c>
      <c r="BM331" s="257" t="s">
        <v>1609</v>
      </c>
    </row>
    <row r="332" s="12" customFormat="1" ht="22.8" customHeight="1">
      <c r="A332" s="12"/>
      <c r="B332" s="230"/>
      <c r="C332" s="231"/>
      <c r="D332" s="232" t="s">
        <v>81</v>
      </c>
      <c r="E332" s="244" t="s">
        <v>464</v>
      </c>
      <c r="F332" s="244" t="s">
        <v>465</v>
      </c>
      <c r="G332" s="231"/>
      <c r="H332" s="231"/>
      <c r="I332" s="234"/>
      <c r="J332" s="245">
        <f>BK332</f>
        <v>0</v>
      </c>
      <c r="K332" s="231"/>
      <c r="L332" s="236"/>
      <c r="M332" s="237"/>
      <c r="N332" s="238"/>
      <c r="O332" s="238"/>
      <c r="P332" s="239">
        <f>P333</f>
        <v>0</v>
      </c>
      <c r="Q332" s="238"/>
      <c r="R332" s="239">
        <f>R333</f>
        <v>0</v>
      </c>
      <c r="S332" s="238"/>
      <c r="T332" s="240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41" t="s">
        <v>89</v>
      </c>
      <c r="AT332" s="242" t="s">
        <v>81</v>
      </c>
      <c r="AU332" s="242" t="s">
        <v>89</v>
      </c>
      <c r="AY332" s="241" t="s">
        <v>224</v>
      </c>
      <c r="BK332" s="243">
        <f>BK333</f>
        <v>0</v>
      </c>
    </row>
    <row r="333" s="2" customFormat="1" ht="21.75" customHeight="1">
      <c r="A333" s="38"/>
      <c r="B333" s="39"/>
      <c r="C333" s="246" t="s">
        <v>950</v>
      </c>
      <c r="D333" s="246" t="s">
        <v>226</v>
      </c>
      <c r="E333" s="247" t="s">
        <v>467</v>
      </c>
      <c r="F333" s="248" t="s">
        <v>468</v>
      </c>
      <c r="G333" s="249" t="s">
        <v>268</v>
      </c>
      <c r="H333" s="250">
        <v>1275.288</v>
      </c>
      <c r="I333" s="251"/>
      <c r="J333" s="252">
        <f>ROUND(I333*H333,2)</f>
        <v>0</v>
      </c>
      <c r="K333" s="248" t="s">
        <v>230</v>
      </c>
      <c r="L333" s="44"/>
      <c r="M333" s="253" t="s">
        <v>1</v>
      </c>
      <c r="N333" s="254" t="s">
        <v>47</v>
      </c>
      <c r="O333" s="91"/>
      <c r="P333" s="255">
        <f>O333*H333</f>
        <v>0</v>
      </c>
      <c r="Q333" s="255">
        <v>0</v>
      </c>
      <c r="R333" s="255">
        <f>Q333*H333</f>
        <v>0</v>
      </c>
      <c r="S333" s="255">
        <v>0</v>
      </c>
      <c r="T333" s="25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7" t="s">
        <v>231</v>
      </c>
      <c r="AT333" s="257" t="s">
        <v>226</v>
      </c>
      <c r="AU333" s="257" t="s">
        <v>91</v>
      </c>
      <c r="AY333" s="16" t="s">
        <v>224</v>
      </c>
      <c r="BE333" s="258">
        <f>IF(N333="základní",J333,0)</f>
        <v>0</v>
      </c>
      <c r="BF333" s="258">
        <f>IF(N333="snížená",J333,0)</f>
        <v>0</v>
      </c>
      <c r="BG333" s="258">
        <f>IF(N333="zákl. přenesená",J333,0)</f>
        <v>0</v>
      </c>
      <c r="BH333" s="258">
        <f>IF(N333="sníž. přenesená",J333,0)</f>
        <v>0</v>
      </c>
      <c r="BI333" s="258">
        <f>IF(N333="nulová",J333,0)</f>
        <v>0</v>
      </c>
      <c r="BJ333" s="16" t="s">
        <v>89</v>
      </c>
      <c r="BK333" s="258">
        <f>ROUND(I333*H333,2)</f>
        <v>0</v>
      </c>
      <c r="BL333" s="16" t="s">
        <v>231</v>
      </c>
      <c r="BM333" s="257" t="s">
        <v>1610</v>
      </c>
    </row>
    <row r="334" s="12" customFormat="1" ht="25.92" customHeight="1">
      <c r="A334" s="12"/>
      <c r="B334" s="230"/>
      <c r="C334" s="231"/>
      <c r="D334" s="232" t="s">
        <v>81</v>
      </c>
      <c r="E334" s="233" t="s">
        <v>474</v>
      </c>
      <c r="F334" s="233" t="s">
        <v>475</v>
      </c>
      <c r="G334" s="231"/>
      <c r="H334" s="231"/>
      <c r="I334" s="234"/>
      <c r="J334" s="235">
        <f>BK334</f>
        <v>0</v>
      </c>
      <c r="K334" s="231"/>
      <c r="L334" s="236"/>
      <c r="M334" s="237"/>
      <c r="N334" s="238"/>
      <c r="O334" s="238"/>
      <c r="P334" s="239">
        <f>P335</f>
        <v>0</v>
      </c>
      <c r="Q334" s="238"/>
      <c r="R334" s="239">
        <f>R335</f>
        <v>0.19600000000000001</v>
      </c>
      <c r="S334" s="238"/>
      <c r="T334" s="240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41" t="s">
        <v>91</v>
      </c>
      <c r="AT334" s="242" t="s">
        <v>81</v>
      </c>
      <c r="AU334" s="242" t="s">
        <v>82</v>
      </c>
      <c r="AY334" s="241" t="s">
        <v>224</v>
      </c>
      <c r="BK334" s="243">
        <f>BK335</f>
        <v>0</v>
      </c>
    </row>
    <row r="335" s="12" customFormat="1" ht="22.8" customHeight="1">
      <c r="A335" s="12"/>
      <c r="B335" s="230"/>
      <c r="C335" s="231"/>
      <c r="D335" s="232" t="s">
        <v>81</v>
      </c>
      <c r="E335" s="244" t="s">
        <v>476</v>
      </c>
      <c r="F335" s="244" t="s">
        <v>477</v>
      </c>
      <c r="G335" s="231"/>
      <c r="H335" s="231"/>
      <c r="I335" s="234"/>
      <c r="J335" s="245">
        <f>BK335</f>
        <v>0</v>
      </c>
      <c r="K335" s="231"/>
      <c r="L335" s="236"/>
      <c r="M335" s="237"/>
      <c r="N335" s="238"/>
      <c r="O335" s="238"/>
      <c r="P335" s="239">
        <f>SUM(P336:P351)</f>
        <v>0</v>
      </c>
      <c r="Q335" s="238"/>
      <c r="R335" s="239">
        <f>SUM(R336:R351)</f>
        <v>0.19600000000000001</v>
      </c>
      <c r="S335" s="238"/>
      <c r="T335" s="240">
        <f>SUM(T336:T351)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41" t="s">
        <v>91</v>
      </c>
      <c r="AT335" s="242" t="s">
        <v>81</v>
      </c>
      <c r="AU335" s="242" t="s">
        <v>89</v>
      </c>
      <c r="AY335" s="241" t="s">
        <v>224</v>
      </c>
      <c r="BK335" s="243">
        <f>SUM(BK336:BK351)</f>
        <v>0</v>
      </c>
    </row>
    <row r="336" s="2" customFormat="1" ht="21.75" customHeight="1">
      <c r="A336" s="38"/>
      <c r="B336" s="39"/>
      <c r="C336" s="246" t="s">
        <v>955</v>
      </c>
      <c r="D336" s="246" t="s">
        <v>226</v>
      </c>
      <c r="E336" s="247" t="s">
        <v>479</v>
      </c>
      <c r="F336" s="248" t="s">
        <v>480</v>
      </c>
      <c r="G336" s="249" t="s">
        <v>229</v>
      </c>
      <c r="H336" s="250">
        <v>138.84200000000001</v>
      </c>
      <c r="I336" s="251"/>
      <c r="J336" s="252">
        <f>ROUND(I336*H336,2)</f>
        <v>0</v>
      </c>
      <c r="K336" s="248" t="s">
        <v>230</v>
      </c>
      <c r="L336" s="44"/>
      <c r="M336" s="253" t="s">
        <v>1</v>
      </c>
      <c r="N336" s="254" t="s">
        <v>47</v>
      </c>
      <c r="O336" s="91"/>
      <c r="P336" s="255">
        <f>O336*H336</f>
        <v>0</v>
      </c>
      <c r="Q336" s="255">
        <v>0</v>
      </c>
      <c r="R336" s="255">
        <f>Q336*H336</f>
        <v>0</v>
      </c>
      <c r="S336" s="255">
        <v>0</v>
      </c>
      <c r="T336" s="25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7" t="s">
        <v>303</v>
      </c>
      <c r="AT336" s="257" t="s">
        <v>226</v>
      </c>
      <c r="AU336" s="257" t="s">
        <v>91</v>
      </c>
      <c r="AY336" s="16" t="s">
        <v>224</v>
      </c>
      <c r="BE336" s="258">
        <f>IF(N336="základní",J336,0)</f>
        <v>0</v>
      </c>
      <c r="BF336" s="258">
        <f>IF(N336="snížená",J336,0)</f>
        <v>0</v>
      </c>
      <c r="BG336" s="258">
        <f>IF(N336="zákl. přenesená",J336,0)</f>
        <v>0</v>
      </c>
      <c r="BH336" s="258">
        <f>IF(N336="sníž. přenesená",J336,0)</f>
        <v>0</v>
      </c>
      <c r="BI336" s="258">
        <f>IF(N336="nulová",J336,0)</f>
        <v>0</v>
      </c>
      <c r="BJ336" s="16" t="s">
        <v>89</v>
      </c>
      <c r="BK336" s="258">
        <f>ROUND(I336*H336,2)</f>
        <v>0</v>
      </c>
      <c r="BL336" s="16" t="s">
        <v>303</v>
      </c>
      <c r="BM336" s="257" t="s">
        <v>1407</v>
      </c>
    </row>
    <row r="337" s="2" customFormat="1">
      <c r="A337" s="38"/>
      <c r="B337" s="39"/>
      <c r="C337" s="40"/>
      <c r="D337" s="259" t="s">
        <v>261</v>
      </c>
      <c r="E337" s="40"/>
      <c r="F337" s="260" t="s">
        <v>1611</v>
      </c>
      <c r="G337" s="40"/>
      <c r="H337" s="40"/>
      <c r="I337" s="154"/>
      <c r="J337" s="40"/>
      <c r="K337" s="40"/>
      <c r="L337" s="44"/>
      <c r="M337" s="261"/>
      <c r="N337" s="262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6" t="s">
        <v>261</v>
      </c>
      <c r="AU337" s="16" t="s">
        <v>91</v>
      </c>
    </row>
    <row r="338" s="13" customFormat="1">
      <c r="A338" s="13"/>
      <c r="B338" s="263"/>
      <c r="C338" s="264"/>
      <c r="D338" s="259" t="s">
        <v>263</v>
      </c>
      <c r="E338" s="273" t="s">
        <v>1</v>
      </c>
      <c r="F338" s="265" t="s">
        <v>1612</v>
      </c>
      <c r="G338" s="264"/>
      <c r="H338" s="266">
        <v>53.710000000000001</v>
      </c>
      <c r="I338" s="267"/>
      <c r="J338" s="264"/>
      <c r="K338" s="264"/>
      <c r="L338" s="268"/>
      <c r="M338" s="269"/>
      <c r="N338" s="270"/>
      <c r="O338" s="270"/>
      <c r="P338" s="270"/>
      <c r="Q338" s="270"/>
      <c r="R338" s="270"/>
      <c r="S338" s="270"/>
      <c r="T338" s="27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2" t="s">
        <v>263</v>
      </c>
      <c r="AU338" s="272" t="s">
        <v>91</v>
      </c>
      <c r="AV338" s="13" t="s">
        <v>91</v>
      </c>
      <c r="AW338" s="13" t="s">
        <v>38</v>
      </c>
      <c r="AX338" s="13" t="s">
        <v>82</v>
      </c>
      <c r="AY338" s="272" t="s">
        <v>224</v>
      </c>
    </row>
    <row r="339" s="13" customFormat="1">
      <c r="A339" s="13"/>
      <c r="B339" s="263"/>
      <c r="C339" s="264"/>
      <c r="D339" s="259" t="s">
        <v>263</v>
      </c>
      <c r="E339" s="273" t="s">
        <v>1</v>
      </c>
      <c r="F339" s="265" t="s">
        <v>1613</v>
      </c>
      <c r="G339" s="264"/>
      <c r="H339" s="266">
        <v>78.519999999999996</v>
      </c>
      <c r="I339" s="267"/>
      <c r="J339" s="264"/>
      <c r="K339" s="264"/>
      <c r="L339" s="268"/>
      <c r="M339" s="269"/>
      <c r="N339" s="270"/>
      <c r="O339" s="270"/>
      <c r="P339" s="270"/>
      <c r="Q339" s="270"/>
      <c r="R339" s="270"/>
      <c r="S339" s="270"/>
      <c r="T339" s="27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2" t="s">
        <v>263</v>
      </c>
      <c r="AU339" s="272" t="s">
        <v>91</v>
      </c>
      <c r="AV339" s="13" t="s">
        <v>91</v>
      </c>
      <c r="AW339" s="13" t="s">
        <v>38</v>
      </c>
      <c r="AX339" s="13" t="s">
        <v>82</v>
      </c>
      <c r="AY339" s="272" t="s">
        <v>224</v>
      </c>
    </row>
    <row r="340" s="14" customFormat="1">
      <c r="A340" s="14"/>
      <c r="B340" s="274"/>
      <c r="C340" s="275"/>
      <c r="D340" s="259" t="s">
        <v>263</v>
      </c>
      <c r="E340" s="276" t="s">
        <v>1</v>
      </c>
      <c r="F340" s="277" t="s">
        <v>277</v>
      </c>
      <c r="G340" s="275"/>
      <c r="H340" s="278">
        <v>132.22999999999999</v>
      </c>
      <c r="I340" s="279"/>
      <c r="J340" s="275"/>
      <c r="K340" s="275"/>
      <c r="L340" s="280"/>
      <c r="M340" s="281"/>
      <c r="N340" s="282"/>
      <c r="O340" s="282"/>
      <c r="P340" s="282"/>
      <c r="Q340" s="282"/>
      <c r="R340" s="282"/>
      <c r="S340" s="282"/>
      <c r="T340" s="28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4" t="s">
        <v>263</v>
      </c>
      <c r="AU340" s="284" t="s">
        <v>91</v>
      </c>
      <c r="AV340" s="14" t="s">
        <v>231</v>
      </c>
      <c r="AW340" s="14" t="s">
        <v>38</v>
      </c>
      <c r="AX340" s="14" t="s">
        <v>82</v>
      </c>
      <c r="AY340" s="284" t="s">
        <v>224</v>
      </c>
    </row>
    <row r="341" s="13" customFormat="1">
      <c r="A341" s="13"/>
      <c r="B341" s="263"/>
      <c r="C341" s="264"/>
      <c r="D341" s="259" t="s">
        <v>263</v>
      </c>
      <c r="E341" s="273" t="s">
        <v>1</v>
      </c>
      <c r="F341" s="265" t="s">
        <v>1614</v>
      </c>
      <c r="G341" s="264"/>
      <c r="H341" s="266">
        <v>138.84200000000001</v>
      </c>
      <c r="I341" s="267"/>
      <c r="J341" s="264"/>
      <c r="K341" s="264"/>
      <c r="L341" s="268"/>
      <c r="M341" s="269"/>
      <c r="N341" s="270"/>
      <c r="O341" s="270"/>
      <c r="P341" s="270"/>
      <c r="Q341" s="270"/>
      <c r="R341" s="270"/>
      <c r="S341" s="270"/>
      <c r="T341" s="27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72" t="s">
        <v>263</v>
      </c>
      <c r="AU341" s="272" t="s">
        <v>91</v>
      </c>
      <c r="AV341" s="13" t="s">
        <v>91</v>
      </c>
      <c r="AW341" s="13" t="s">
        <v>38</v>
      </c>
      <c r="AX341" s="13" t="s">
        <v>82</v>
      </c>
      <c r="AY341" s="272" t="s">
        <v>224</v>
      </c>
    </row>
    <row r="342" s="14" customFormat="1">
      <c r="A342" s="14"/>
      <c r="B342" s="274"/>
      <c r="C342" s="275"/>
      <c r="D342" s="259" t="s">
        <v>263</v>
      </c>
      <c r="E342" s="276" t="s">
        <v>1</v>
      </c>
      <c r="F342" s="277" t="s">
        <v>277</v>
      </c>
      <c r="G342" s="275"/>
      <c r="H342" s="278">
        <v>138.84200000000001</v>
      </c>
      <c r="I342" s="279"/>
      <c r="J342" s="275"/>
      <c r="K342" s="275"/>
      <c r="L342" s="280"/>
      <c r="M342" s="281"/>
      <c r="N342" s="282"/>
      <c r="O342" s="282"/>
      <c r="P342" s="282"/>
      <c r="Q342" s="282"/>
      <c r="R342" s="282"/>
      <c r="S342" s="282"/>
      <c r="T342" s="28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84" t="s">
        <v>263</v>
      </c>
      <c r="AU342" s="284" t="s">
        <v>91</v>
      </c>
      <c r="AV342" s="14" t="s">
        <v>231</v>
      </c>
      <c r="AW342" s="14" t="s">
        <v>38</v>
      </c>
      <c r="AX342" s="14" t="s">
        <v>89</v>
      </c>
      <c r="AY342" s="284" t="s">
        <v>224</v>
      </c>
    </row>
    <row r="343" s="2" customFormat="1" ht="16.5" customHeight="1">
      <c r="A343" s="38"/>
      <c r="B343" s="39"/>
      <c r="C343" s="285" t="s">
        <v>959</v>
      </c>
      <c r="D343" s="285" t="s">
        <v>283</v>
      </c>
      <c r="E343" s="286" t="s">
        <v>1436</v>
      </c>
      <c r="F343" s="287" t="s">
        <v>1437</v>
      </c>
      <c r="G343" s="288" t="s">
        <v>268</v>
      </c>
      <c r="H343" s="289">
        <v>0.010999999999999999</v>
      </c>
      <c r="I343" s="290"/>
      <c r="J343" s="291">
        <f>ROUND(I343*H343,2)</f>
        <v>0</v>
      </c>
      <c r="K343" s="287" t="s">
        <v>230</v>
      </c>
      <c r="L343" s="292"/>
      <c r="M343" s="293" t="s">
        <v>1</v>
      </c>
      <c r="N343" s="294" t="s">
        <v>47</v>
      </c>
      <c r="O343" s="91"/>
      <c r="P343" s="255">
        <f>O343*H343</f>
        <v>0</v>
      </c>
      <c r="Q343" s="255">
        <v>1</v>
      </c>
      <c r="R343" s="255">
        <f>Q343*H343</f>
        <v>0.010999999999999999</v>
      </c>
      <c r="S343" s="255">
        <v>0</v>
      </c>
      <c r="T343" s="25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57" t="s">
        <v>386</v>
      </c>
      <c r="AT343" s="257" t="s">
        <v>283</v>
      </c>
      <c r="AU343" s="257" t="s">
        <v>91</v>
      </c>
      <c r="AY343" s="16" t="s">
        <v>224</v>
      </c>
      <c r="BE343" s="258">
        <f>IF(N343="základní",J343,0)</f>
        <v>0</v>
      </c>
      <c r="BF343" s="258">
        <f>IF(N343="snížená",J343,0)</f>
        <v>0</v>
      </c>
      <c r="BG343" s="258">
        <f>IF(N343="zákl. přenesená",J343,0)</f>
        <v>0</v>
      </c>
      <c r="BH343" s="258">
        <f>IF(N343="sníž. přenesená",J343,0)</f>
        <v>0</v>
      </c>
      <c r="BI343" s="258">
        <f>IF(N343="nulová",J343,0)</f>
        <v>0</v>
      </c>
      <c r="BJ343" s="16" t="s">
        <v>89</v>
      </c>
      <c r="BK343" s="258">
        <f>ROUND(I343*H343,2)</f>
        <v>0</v>
      </c>
      <c r="BL343" s="16" t="s">
        <v>303</v>
      </c>
      <c r="BM343" s="257" t="s">
        <v>1615</v>
      </c>
    </row>
    <row r="344" s="2" customFormat="1" ht="21.75" customHeight="1">
      <c r="A344" s="38"/>
      <c r="B344" s="39"/>
      <c r="C344" s="246" t="s">
        <v>964</v>
      </c>
      <c r="D344" s="246" t="s">
        <v>226</v>
      </c>
      <c r="E344" s="247" t="s">
        <v>1025</v>
      </c>
      <c r="F344" s="248" t="s">
        <v>1026</v>
      </c>
      <c r="G344" s="249" t="s">
        <v>229</v>
      </c>
      <c r="H344" s="250">
        <v>271.072</v>
      </c>
      <c r="I344" s="251"/>
      <c r="J344" s="252">
        <f>ROUND(I344*H344,2)</f>
        <v>0</v>
      </c>
      <c r="K344" s="248" t="s">
        <v>230</v>
      </c>
      <c r="L344" s="44"/>
      <c r="M344" s="253" t="s">
        <v>1</v>
      </c>
      <c r="N344" s="254" t="s">
        <v>47</v>
      </c>
      <c r="O344" s="91"/>
      <c r="P344" s="255">
        <f>O344*H344</f>
        <v>0</v>
      </c>
      <c r="Q344" s="255">
        <v>0</v>
      </c>
      <c r="R344" s="255">
        <f>Q344*H344</f>
        <v>0</v>
      </c>
      <c r="S344" s="255">
        <v>0</v>
      </c>
      <c r="T344" s="25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7" t="s">
        <v>303</v>
      </c>
      <c r="AT344" s="257" t="s">
        <v>226</v>
      </c>
      <c r="AU344" s="257" t="s">
        <v>91</v>
      </c>
      <c r="AY344" s="16" t="s">
        <v>224</v>
      </c>
      <c r="BE344" s="258">
        <f>IF(N344="základní",J344,0)</f>
        <v>0</v>
      </c>
      <c r="BF344" s="258">
        <f>IF(N344="snížená",J344,0)</f>
        <v>0</v>
      </c>
      <c r="BG344" s="258">
        <f>IF(N344="zákl. přenesená",J344,0)</f>
        <v>0</v>
      </c>
      <c r="BH344" s="258">
        <f>IF(N344="sníž. přenesená",J344,0)</f>
        <v>0</v>
      </c>
      <c r="BI344" s="258">
        <f>IF(N344="nulová",J344,0)</f>
        <v>0</v>
      </c>
      <c r="BJ344" s="16" t="s">
        <v>89</v>
      </c>
      <c r="BK344" s="258">
        <f>ROUND(I344*H344,2)</f>
        <v>0</v>
      </c>
      <c r="BL344" s="16" t="s">
        <v>303</v>
      </c>
      <c r="BM344" s="257" t="s">
        <v>1616</v>
      </c>
    </row>
    <row r="345" s="2" customFormat="1">
      <c r="A345" s="38"/>
      <c r="B345" s="39"/>
      <c r="C345" s="40"/>
      <c r="D345" s="259" t="s">
        <v>261</v>
      </c>
      <c r="E345" s="40"/>
      <c r="F345" s="260" t="s">
        <v>1617</v>
      </c>
      <c r="G345" s="40"/>
      <c r="H345" s="40"/>
      <c r="I345" s="154"/>
      <c r="J345" s="40"/>
      <c r="K345" s="40"/>
      <c r="L345" s="44"/>
      <c r="M345" s="261"/>
      <c r="N345" s="262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6" t="s">
        <v>261</v>
      </c>
      <c r="AU345" s="16" t="s">
        <v>91</v>
      </c>
    </row>
    <row r="346" s="13" customFormat="1">
      <c r="A346" s="13"/>
      <c r="B346" s="263"/>
      <c r="C346" s="264"/>
      <c r="D346" s="259" t="s">
        <v>263</v>
      </c>
      <c r="E346" s="273" t="s">
        <v>1</v>
      </c>
      <c r="F346" s="265" t="s">
        <v>1618</v>
      </c>
      <c r="G346" s="264"/>
      <c r="H346" s="266">
        <v>271.072</v>
      </c>
      <c r="I346" s="267"/>
      <c r="J346" s="264"/>
      <c r="K346" s="264"/>
      <c r="L346" s="268"/>
      <c r="M346" s="269"/>
      <c r="N346" s="270"/>
      <c r="O346" s="270"/>
      <c r="P346" s="270"/>
      <c r="Q346" s="270"/>
      <c r="R346" s="270"/>
      <c r="S346" s="270"/>
      <c r="T346" s="27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2" t="s">
        <v>263</v>
      </c>
      <c r="AU346" s="272" t="s">
        <v>91</v>
      </c>
      <c r="AV346" s="13" t="s">
        <v>91</v>
      </c>
      <c r="AW346" s="13" t="s">
        <v>38</v>
      </c>
      <c r="AX346" s="13" t="s">
        <v>82</v>
      </c>
      <c r="AY346" s="272" t="s">
        <v>224</v>
      </c>
    </row>
    <row r="347" s="14" customFormat="1">
      <c r="A347" s="14"/>
      <c r="B347" s="274"/>
      <c r="C347" s="275"/>
      <c r="D347" s="259" t="s">
        <v>263</v>
      </c>
      <c r="E347" s="276" t="s">
        <v>1</v>
      </c>
      <c r="F347" s="277" t="s">
        <v>277</v>
      </c>
      <c r="G347" s="275"/>
      <c r="H347" s="278">
        <v>271.072</v>
      </c>
      <c r="I347" s="279"/>
      <c r="J347" s="275"/>
      <c r="K347" s="275"/>
      <c r="L347" s="280"/>
      <c r="M347" s="281"/>
      <c r="N347" s="282"/>
      <c r="O347" s="282"/>
      <c r="P347" s="282"/>
      <c r="Q347" s="282"/>
      <c r="R347" s="282"/>
      <c r="S347" s="282"/>
      <c r="T347" s="28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84" t="s">
        <v>263</v>
      </c>
      <c r="AU347" s="284" t="s">
        <v>91</v>
      </c>
      <c r="AV347" s="14" t="s">
        <v>231</v>
      </c>
      <c r="AW347" s="14" t="s">
        <v>38</v>
      </c>
      <c r="AX347" s="14" t="s">
        <v>89</v>
      </c>
      <c r="AY347" s="284" t="s">
        <v>224</v>
      </c>
    </row>
    <row r="348" s="2" customFormat="1" ht="16.5" customHeight="1">
      <c r="A348" s="38"/>
      <c r="B348" s="39"/>
      <c r="C348" s="285" t="s">
        <v>968</v>
      </c>
      <c r="D348" s="285" t="s">
        <v>283</v>
      </c>
      <c r="E348" s="286" t="s">
        <v>1442</v>
      </c>
      <c r="F348" s="287" t="s">
        <v>1443</v>
      </c>
      <c r="G348" s="288" t="s">
        <v>268</v>
      </c>
      <c r="H348" s="289">
        <v>0.185</v>
      </c>
      <c r="I348" s="290"/>
      <c r="J348" s="291">
        <f>ROUND(I348*H348,2)</f>
        <v>0</v>
      </c>
      <c r="K348" s="287" t="s">
        <v>230</v>
      </c>
      <c r="L348" s="292"/>
      <c r="M348" s="293" t="s">
        <v>1</v>
      </c>
      <c r="N348" s="294" t="s">
        <v>47</v>
      </c>
      <c r="O348" s="91"/>
      <c r="P348" s="255">
        <f>O348*H348</f>
        <v>0</v>
      </c>
      <c r="Q348" s="255">
        <v>1</v>
      </c>
      <c r="R348" s="255">
        <f>Q348*H348</f>
        <v>0.185</v>
      </c>
      <c r="S348" s="255">
        <v>0</v>
      </c>
      <c r="T348" s="25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7" t="s">
        <v>386</v>
      </c>
      <c r="AT348" s="257" t="s">
        <v>283</v>
      </c>
      <c r="AU348" s="257" t="s">
        <v>91</v>
      </c>
      <c r="AY348" s="16" t="s">
        <v>224</v>
      </c>
      <c r="BE348" s="258">
        <f>IF(N348="základní",J348,0)</f>
        <v>0</v>
      </c>
      <c r="BF348" s="258">
        <f>IF(N348="snížená",J348,0)</f>
        <v>0</v>
      </c>
      <c r="BG348" s="258">
        <f>IF(N348="zákl. přenesená",J348,0)</f>
        <v>0</v>
      </c>
      <c r="BH348" s="258">
        <f>IF(N348="sníž. přenesená",J348,0)</f>
        <v>0</v>
      </c>
      <c r="BI348" s="258">
        <f>IF(N348="nulová",J348,0)</f>
        <v>0</v>
      </c>
      <c r="BJ348" s="16" t="s">
        <v>89</v>
      </c>
      <c r="BK348" s="258">
        <f>ROUND(I348*H348,2)</f>
        <v>0</v>
      </c>
      <c r="BL348" s="16" t="s">
        <v>303</v>
      </c>
      <c r="BM348" s="257" t="s">
        <v>1416</v>
      </c>
    </row>
    <row r="349" s="13" customFormat="1">
      <c r="A349" s="13"/>
      <c r="B349" s="263"/>
      <c r="C349" s="264"/>
      <c r="D349" s="259" t="s">
        <v>263</v>
      </c>
      <c r="E349" s="273" t="s">
        <v>1</v>
      </c>
      <c r="F349" s="265" t="s">
        <v>1619</v>
      </c>
      <c r="G349" s="264"/>
      <c r="H349" s="266">
        <v>0.185</v>
      </c>
      <c r="I349" s="267"/>
      <c r="J349" s="264"/>
      <c r="K349" s="264"/>
      <c r="L349" s="268"/>
      <c r="M349" s="269"/>
      <c r="N349" s="270"/>
      <c r="O349" s="270"/>
      <c r="P349" s="270"/>
      <c r="Q349" s="270"/>
      <c r="R349" s="270"/>
      <c r="S349" s="270"/>
      <c r="T349" s="27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2" t="s">
        <v>263</v>
      </c>
      <c r="AU349" s="272" t="s">
        <v>91</v>
      </c>
      <c r="AV349" s="13" t="s">
        <v>91</v>
      </c>
      <c r="AW349" s="13" t="s">
        <v>38</v>
      </c>
      <c r="AX349" s="13" t="s">
        <v>82</v>
      </c>
      <c r="AY349" s="272" t="s">
        <v>224</v>
      </c>
    </row>
    <row r="350" s="14" customFormat="1">
      <c r="A350" s="14"/>
      <c r="B350" s="274"/>
      <c r="C350" s="275"/>
      <c r="D350" s="259" t="s">
        <v>263</v>
      </c>
      <c r="E350" s="276" t="s">
        <v>1</v>
      </c>
      <c r="F350" s="277" t="s">
        <v>277</v>
      </c>
      <c r="G350" s="275"/>
      <c r="H350" s="278">
        <v>0.185</v>
      </c>
      <c r="I350" s="279"/>
      <c r="J350" s="275"/>
      <c r="K350" s="275"/>
      <c r="L350" s="280"/>
      <c r="M350" s="281"/>
      <c r="N350" s="282"/>
      <c r="O350" s="282"/>
      <c r="P350" s="282"/>
      <c r="Q350" s="282"/>
      <c r="R350" s="282"/>
      <c r="S350" s="282"/>
      <c r="T350" s="28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84" t="s">
        <v>263</v>
      </c>
      <c r="AU350" s="284" t="s">
        <v>91</v>
      </c>
      <c r="AV350" s="14" t="s">
        <v>231</v>
      </c>
      <c r="AW350" s="14" t="s">
        <v>38</v>
      </c>
      <c r="AX350" s="14" t="s">
        <v>89</v>
      </c>
      <c r="AY350" s="284" t="s">
        <v>224</v>
      </c>
    </row>
    <row r="351" s="2" customFormat="1" ht="21.75" customHeight="1">
      <c r="A351" s="38"/>
      <c r="B351" s="39"/>
      <c r="C351" s="246" t="s">
        <v>972</v>
      </c>
      <c r="D351" s="246" t="s">
        <v>226</v>
      </c>
      <c r="E351" s="247" t="s">
        <v>511</v>
      </c>
      <c r="F351" s="248" t="s">
        <v>512</v>
      </c>
      <c r="G351" s="249" t="s">
        <v>513</v>
      </c>
      <c r="H351" s="295"/>
      <c r="I351" s="251"/>
      <c r="J351" s="252">
        <f>ROUND(I351*H351,2)</f>
        <v>0</v>
      </c>
      <c r="K351" s="248" t="s">
        <v>230</v>
      </c>
      <c r="L351" s="44"/>
      <c r="M351" s="296" t="s">
        <v>1</v>
      </c>
      <c r="N351" s="297" t="s">
        <v>47</v>
      </c>
      <c r="O351" s="298"/>
      <c r="P351" s="299">
        <f>O351*H351</f>
        <v>0</v>
      </c>
      <c r="Q351" s="299">
        <v>0</v>
      </c>
      <c r="R351" s="299">
        <f>Q351*H351</f>
        <v>0</v>
      </c>
      <c r="S351" s="299">
        <v>0</v>
      </c>
      <c r="T351" s="30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57" t="s">
        <v>303</v>
      </c>
      <c r="AT351" s="257" t="s">
        <v>226</v>
      </c>
      <c r="AU351" s="257" t="s">
        <v>91</v>
      </c>
      <c r="AY351" s="16" t="s">
        <v>224</v>
      </c>
      <c r="BE351" s="258">
        <f>IF(N351="základní",J351,0)</f>
        <v>0</v>
      </c>
      <c r="BF351" s="258">
        <f>IF(N351="snížená",J351,0)</f>
        <v>0</v>
      </c>
      <c r="BG351" s="258">
        <f>IF(N351="zákl. přenesená",J351,0)</f>
        <v>0</v>
      </c>
      <c r="BH351" s="258">
        <f>IF(N351="sníž. přenesená",J351,0)</f>
        <v>0</v>
      </c>
      <c r="BI351" s="258">
        <f>IF(N351="nulová",J351,0)</f>
        <v>0</v>
      </c>
      <c r="BJ351" s="16" t="s">
        <v>89</v>
      </c>
      <c r="BK351" s="258">
        <f>ROUND(I351*H351,2)</f>
        <v>0</v>
      </c>
      <c r="BL351" s="16" t="s">
        <v>303</v>
      </c>
      <c r="BM351" s="257" t="s">
        <v>1424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195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BzKt4lwaqV8EWbxG3tE6LmQnTzoGHSnNw1MpQh6iiRheZW6EodfU+PQNbM7x4XgNUELc6t2utsZQhzdpa5/LWw==" hashValue="z9ifvMQ9ArntIQMMRGfyMs5JlRf/uWLvVU/I7OSauCXW9YBF74+yl75mv/LIH4aGlOcQb3zqatMd8kepuraHgg==" algorithmName="SHA-512" password="CC35"/>
  <autoFilter ref="C130:K35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1496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1620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1498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ROUND((SUM(BE125:BE168)),  2)</f>
        <v>0</v>
      </c>
      <c r="G35" s="38"/>
      <c r="H35" s="38"/>
      <c r="I35" s="174">
        <v>0.20999999999999999</v>
      </c>
      <c r="J35" s="173">
        <f>ROUND(((SUM(BE125:BE168))*I35),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ROUND((SUM(BF125:BF168)),  2)</f>
        <v>0</v>
      </c>
      <c r="G36" s="38"/>
      <c r="H36" s="38"/>
      <c r="I36" s="174">
        <v>0.14999999999999999</v>
      </c>
      <c r="J36" s="173">
        <f>ROUND(((SUM(BF125:BF168))*I36),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ROUND((SUM(BG125:BG168)),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ROUND((SUM(BH125:BH168)),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ROUND((SUM(BI125:BI168)),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1" customFormat="1" ht="14.4" customHeight="1">
      <c r="B49" s="19"/>
      <c r="I49" s="146"/>
      <c r="L49" s="19"/>
    </row>
    <row r="50" s="2" customFormat="1" ht="14.4" customHeight="1">
      <c r="B50" s="63"/>
      <c r="D50" s="183" t="s">
        <v>55</v>
      </c>
      <c r="E50" s="184"/>
      <c r="F50" s="184"/>
      <c r="G50" s="183" t="s">
        <v>56</v>
      </c>
      <c r="H50" s="184"/>
      <c r="I50" s="185"/>
      <c r="J50" s="184"/>
      <c r="K50" s="18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8"/>
      <c r="B61" s="44"/>
      <c r="C61" s="38"/>
      <c r="D61" s="186" t="s">
        <v>57</v>
      </c>
      <c r="E61" s="187"/>
      <c r="F61" s="188" t="s">
        <v>58</v>
      </c>
      <c r="G61" s="186" t="s">
        <v>57</v>
      </c>
      <c r="H61" s="187"/>
      <c r="I61" s="189"/>
      <c r="J61" s="190" t="s">
        <v>58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8"/>
      <c r="B65" s="44"/>
      <c r="C65" s="38"/>
      <c r="D65" s="183" t="s">
        <v>59</v>
      </c>
      <c r="E65" s="191"/>
      <c r="F65" s="191"/>
      <c r="G65" s="183" t="s">
        <v>60</v>
      </c>
      <c r="H65" s="191"/>
      <c r="I65" s="192"/>
      <c r="J65" s="191"/>
      <c r="K65" s="19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8"/>
      <c r="B76" s="44"/>
      <c r="C76" s="38"/>
      <c r="D76" s="186" t="s">
        <v>57</v>
      </c>
      <c r="E76" s="187"/>
      <c r="F76" s="188" t="s">
        <v>58</v>
      </c>
      <c r="G76" s="186" t="s">
        <v>57</v>
      </c>
      <c r="H76" s="187"/>
      <c r="I76" s="189"/>
      <c r="J76" s="190" t="s">
        <v>58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190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9" t="str">
        <f>E7</f>
        <v>Oprava mostních objektů v km 2,208, 9,094, 9,910 a 4,236, 9,298, 12,664 na trati Mšeno - Skalsko - Mladá Boleslav</v>
      </c>
      <c r="F85" s="31"/>
      <c r="G85" s="31"/>
      <c r="H85" s="31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0"/>
      <c r="C86" s="31" t="s">
        <v>181</v>
      </c>
      <c r="D86" s="21"/>
      <c r="E86" s="21"/>
      <c r="F86" s="21"/>
      <c r="G86" s="21"/>
      <c r="H86" s="21"/>
      <c r="I86" s="146"/>
      <c r="J86" s="21"/>
      <c r="K86" s="21"/>
      <c r="L86" s="19"/>
    </row>
    <row r="87" s="2" customFormat="1" ht="23.25" customHeight="1">
      <c r="A87" s="38"/>
      <c r="B87" s="39"/>
      <c r="C87" s="40"/>
      <c r="D87" s="40"/>
      <c r="E87" s="199" t="s">
        <v>1496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183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20-01-4/02 - Oprava propustku v km 4,236 _ Železniční svršek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21</v>
      </c>
      <c r="D91" s="40"/>
      <c r="E91" s="40"/>
      <c r="F91" s="26" t="str">
        <f>F14</f>
        <v>Katusice</v>
      </c>
      <c r="G91" s="40"/>
      <c r="H91" s="40"/>
      <c r="I91" s="156" t="s">
        <v>23</v>
      </c>
      <c r="J91" s="79" t="str">
        <f>IF(J14="","",J14)</f>
        <v>20. 1. 2020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54.45" customHeight="1">
      <c r="A93" s="38"/>
      <c r="B93" s="39"/>
      <c r="C93" s="31" t="s">
        <v>29</v>
      </c>
      <c r="D93" s="40"/>
      <c r="E93" s="40"/>
      <c r="F93" s="26" t="str">
        <f>E17</f>
        <v>Správa železnic, státní organizace</v>
      </c>
      <c r="G93" s="40"/>
      <c r="H93" s="40"/>
      <c r="I93" s="156" t="s">
        <v>37</v>
      </c>
      <c r="J93" s="36" t="str">
        <f>E23</f>
        <v>Ing. Ivan Šír, projektování dopravních staveb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35</v>
      </c>
      <c r="D94" s="40"/>
      <c r="E94" s="40"/>
      <c r="F94" s="26" t="str">
        <f>IF(E20="","",E20)</f>
        <v>Vyplň údaj</v>
      </c>
      <c r="G94" s="40"/>
      <c r="H94" s="40"/>
      <c r="I94" s="156" t="s">
        <v>39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0" t="s">
        <v>191</v>
      </c>
      <c r="D96" s="201"/>
      <c r="E96" s="201"/>
      <c r="F96" s="201"/>
      <c r="G96" s="201"/>
      <c r="H96" s="201"/>
      <c r="I96" s="202"/>
      <c r="J96" s="203" t="s">
        <v>192</v>
      </c>
      <c r="K96" s="201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4" t="s">
        <v>193</v>
      </c>
      <c r="D98" s="40"/>
      <c r="E98" s="40"/>
      <c r="F98" s="40"/>
      <c r="G98" s="40"/>
      <c r="H98" s="40"/>
      <c r="I98" s="154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6" t="s">
        <v>194</v>
      </c>
    </row>
    <row r="99" s="9" customFormat="1" ht="24.96" customHeight="1">
      <c r="A99" s="9"/>
      <c r="B99" s="205"/>
      <c r="C99" s="206"/>
      <c r="D99" s="207" t="s">
        <v>1621</v>
      </c>
      <c r="E99" s="208"/>
      <c r="F99" s="208"/>
      <c r="G99" s="208"/>
      <c r="H99" s="208"/>
      <c r="I99" s="209"/>
      <c r="J99" s="210">
        <f>J126</f>
        <v>0</v>
      </c>
      <c r="K99" s="206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2"/>
      <c r="C100" s="133"/>
      <c r="D100" s="213" t="s">
        <v>529</v>
      </c>
      <c r="E100" s="214"/>
      <c r="F100" s="214"/>
      <c r="G100" s="214"/>
      <c r="H100" s="214"/>
      <c r="I100" s="215"/>
      <c r="J100" s="216">
        <f>J127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202</v>
      </c>
      <c r="E101" s="214"/>
      <c r="F101" s="214"/>
      <c r="G101" s="214"/>
      <c r="H101" s="214"/>
      <c r="I101" s="215"/>
      <c r="J101" s="216">
        <f>J151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203</v>
      </c>
      <c r="E102" s="214"/>
      <c r="F102" s="214"/>
      <c r="G102" s="214"/>
      <c r="H102" s="214"/>
      <c r="I102" s="215"/>
      <c r="J102" s="216">
        <f>J154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204</v>
      </c>
      <c r="E103" s="214"/>
      <c r="F103" s="214"/>
      <c r="G103" s="214"/>
      <c r="H103" s="214"/>
      <c r="I103" s="215"/>
      <c r="J103" s="216">
        <f>J167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5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8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2" t="s">
        <v>209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3.25" customHeight="1">
      <c r="A113" s="38"/>
      <c r="B113" s="39"/>
      <c r="C113" s="40"/>
      <c r="D113" s="40"/>
      <c r="E113" s="199" t="str">
        <f>E7</f>
        <v>Oprava mostních objektů v km 2,208, 9,094, 9,910 a 4,236, 9,298, 12,664 na trati Mšeno - Skalsko - Mladá Boleslav</v>
      </c>
      <c r="F113" s="31"/>
      <c r="G113" s="31"/>
      <c r="H113" s="31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0"/>
      <c r="C114" s="31" t="s">
        <v>181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23.25" customHeight="1">
      <c r="A115" s="38"/>
      <c r="B115" s="39"/>
      <c r="C115" s="40"/>
      <c r="D115" s="40"/>
      <c r="E115" s="199" t="s">
        <v>1496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183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20-01-4/02 - Oprava propustku v km 4,236 _ Železniční svršek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21</v>
      </c>
      <c r="D119" s="40"/>
      <c r="E119" s="40"/>
      <c r="F119" s="26" t="str">
        <f>F14</f>
        <v>Katusice</v>
      </c>
      <c r="G119" s="40"/>
      <c r="H119" s="40"/>
      <c r="I119" s="156" t="s">
        <v>23</v>
      </c>
      <c r="J119" s="79" t="str">
        <f>IF(J14="","",J14)</f>
        <v>20. 1. 2020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54.45" customHeight="1">
      <c r="A121" s="38"/>
      <c r="B121" s="39"/>
      <c r="C121" s="31" t="s">
        <v>29</v>
      </c>
      <c r="D121" s="40"/>
      <c r="E121" s="40"/>
      <c r="F121" s="26" t="str">
        <f>E17</f>
        <v>Správa železnic, státní organizace</v>
      </c>
      <c r="G121" s="40"/>
      <c r="H121" s="40"/>
      <c r="I121" s="156" t="s">
        <v>37</v>
      </c>
      <c r="J121" s="36" t="str">
        <f>E23</f>
        <v>Ing. Ivan Šír, projektování dopravních staveb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35</v>
      </c>
      <c r="D122" s="40"/>
      <c r="E122" s="40"/>
      <c r="F122" s="26" t="str">
        <f>IF(E20="","",E20)</f>
        <v>Vyplň údaj</v>
      </c>
      <c r="G122" s="40"/>
      <c r="H122" s="40"/>
      <c r="I122" s="156" t="s">
        <v>39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18"/>
      <c r="B124" s="219"/>
      <c r="C124" s="220" t="s">
        <v>210</v>
      </c>
      <c r="D124" s="221" t="s">
        <v>67</v>
      </c>
      <c r="E124" s="221" t="s">
        <v>63</v>
      </c>
      <c r="F124" s="221" t="s">
        <v>64</v>
      </c>
      <c r="G124" s="221" t="s">
        <v>211</v>
      </c>
      <c r="H124" s="221" t="s">
        <v>212</v>
      </c>
      <c r="I124" s="222" t="s">
        <v>213</v>
      </c>
      <c r="J124" s="221" t="s">
        <v>192</v>
      </c>
      <c r="K124" s="223" t="s">
        <v>214</v>
      </c>
      <c r="L124" s="224"/>
      <c r="M124" s="100" t="s">
        <v>1</v>
      </c>
      <c r="N124" s="101" t="s">
        <v>46</v>
      </c>
      <c r="O124" s="101" t="s">
        <v>215</v>
      </c>
      <c r="P124" s="101" t="s">
        <v>216</v>
      </c>
      <c r="Q124" s="101" t="s">
        <v>217</v>
      </c>
      <c r="R124" s="101" t="s">
        <v>218</v>
      </c>
      <c r="S124" s="101" t="s">
        <v>219</v>
      </c>
      <c r="T124" s="102" t="s">
        <v>220</v>
      </c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</row>
    <row r="125" s="2" customFormat="1" ht="22.8" customHeight="1">
      <c r="A125" s="38"/>
      <c r="B125" s="39"/>
      <c r="C125" s="107" t="s">
        <v>221</v>
      </c>
      <c r="D125" s="40"/>
      <c r="E125" s="40"/>
      <c r="F125" s="40"/>
      <c r="G125" s="40"/>
      <c r="H125" s="40"/>
      <c r="I125" s="154"/>
      <c r="J125" s="225">
        <f>BK125</f>
        <v>0</v>
      </c>
      <c r="K125" s="40"/>
      <c r="L125" s="44"/>
      <c r="M125" s="103"/>
      <c r="N125" s="226"/>
      <c r="O125" s="104"/>
      <c r="P125" s="227">
        <f>P126</f>
        <v>0</v>
      </c>
      <c r="Q125" s="104"/>
      <c r="R125" s="227">
        <f>R126</f>
        <v>75.688440510000007</v>
      </c>
      <c r="S125" s="104"/>
      <c r="T125" s="228">
        <f>T126</f>
        <v>55.435200000000002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81</v>
      </c>
      <c r="AU125" s="16" t="s">
        <v>194</v>
      </c>
      <c r="BK125" s="229">
        <f>BK126</f>
        <v>0</v>
      </c>
    </row>
    <row r="126" s="12" customFormat="1" ht="25.92" customHeight="1">
      <c r="A126" s="12"/>
      <c r="B126" s="230"/>
      <c r="C126" s="231"/>
      <c r="D126" s="232" t="s">
        <v>81</v>
      </c>
      <c r="E126" s="233" t="s">
        <v>222</v>
      </c>
      <c r="F126" s="233" t="s">
        <v>1622</v>
      </c>
      <c r="G126" s="231"/>
      <c r="H126" s="231"/>
      <c r="I126" s="234"/>
      <c r="J126" s="235">
        <f>BK126</f>
        <v>0</v>
      </c>
      <c r="K126" s="231"/>
      <c r="L126" s="236"/>
      <c r="M126" s="237"/>
      <c r="N126" s="238"/>
      <c r="O126" s="238"/>
      <c r="P126" s="239">
        <f>P127+P151+P154+P167</f>
        <v>0</v>
      </c>
      <c r="Q126" s="238"/>
      <c r="R126" s="239">
        <f>R127+R151+R154+R167</f>
        <v>75.688440510000007</v>
      </c>
      <c r="S126" s="238"/>
      <c r="T126" s="240">
        <f>T127+T151+T154+T167</f>
        <v>55.435200000000002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82</v>
      </c>
      <c r="AY126" s="241" t="s">
        <v>224</v>
      </c>
      <c r="BK126" s="243">
        <f>BK127+BK151+BK154+BK167</f>
        <v>0</v>
      </c>
    </row>
    <row r="127" s="12" customFormat="1" ht="22.8" customHeight="1">
      <c r="A127" s="12"/>
      <c r="B127" s="230"/>
      <c r="C127" s="231"/>
      <c r="D127" s="232" t="s">
        <v>81</v>
      </c>
      <c r="E127" s="244" t="s">
        <v>244</v>
      </c>
      <c r="F127" s="244" t="s">
        <v>530</v>
      </c>
      <c r="G127" s="231"/>
      <c r="H127" s="231"/>
      <c r="I127" s="234"/>
      <c r="J127" s="245">
        <f>BK127</f>
        <v>0</v>
      </c>
      <c r="K127" s="231"/>
      <c r="L127" s="236"/>
      <c r="M127" s="237"/>
      <c r="N127" s="238"/>
      <c r="O127" s="238"/>
      <c r="P127" s="239">
        <f>SUM(P128:P150)</f>
        <v>0</v>
      </c>
      <c r="Q127" s="238"/>
      <c r="R127" s="239">
        <f>SUM(R128:R150)</f>
        <v>75.688440510000007</v>
      </c>
      <c r="S127" s="238"/>
      <c r="T127" s="240">
        <f>SUM(T128:T150)</f>
        <v>55.435200000000002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89</v>
      </c>
      <c r="AT127" s="242" t="s">
        <v>81</v>
      </c>
      <c r="AU127" s="242" t="s">
        <v>89</v>
      </c>
      <c r="AY127" s="241" t="s">
        <v>224</v>
      </c>
      <c r="BK127" s="243">
        <f>SUM(BK128:BK150)</f>
        <v>0</v>
      </c>
    </row>
    <row r="128" s="2" customFormat="1" ht="16.5" customHeight="1">
      <c r="A128" s="38"/>
      <c r="B128" s="39"/>
      <c r="C128" s="246" t="s">
        <v>89</v>
      </c>
      <c r="D128" s="246" t="s">
        <v>226</v>
      </c>
      <c r="E128" s="247" t="s">
        <v>531</v>
      </c>
      <c r="F128" s="248" t="s">
        <v>532</v>
      </c>
      <c r="G128" s="249" t="s">
        <v>389</v>
      </c>
      <c r="H128" s="250">
        <v>4</v>
      </c>
      <c r="I128" s="251"/>
      <c r="J128" s="252">
        <f>ROUND(I128*H128,2)</f>
        <v>0</v>
      </c>
      <c r="K128" s="248" t="s">
        <v>230</v>
      </c>
      <c r="L128" s="44"/>
      <c r="M128" s="253" t="s">
        <v>1</v>
      </c>
      <c r="N128" s="254" t="s">
        <v>47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231</v>
      </c>
      <c r="AT128" s="257" t="s">
        <v>226</v>
      </c>
      <c r="AU128" s="257" t="s">
        <v>91</v>
      </c>
      <c r="AY128" s="16" t="s">
        <v>224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89</v>
      </c>
      <c r="BK128" s="258">
        <f>ROUND(I128*H128,2)</f>
        <v>0</v>
      </c>
      <c r="BL128" s="16" t="s">
        <v>231</v>
      </c>
      <c r="BM128" s="257" t="s">
        <v>1623</v>
      </c>
    </row>
    <row r="129" s="2" customFormat="1" ht="16.5" customHeight="1">
      <c r="A129" s="38"/>
      <c r="B129" s="39"/>
      <c r="C129" s="246" t="s">
        <v>91</v>
      </c>
      <c r="D129" s="246" t="s">
        <v>226</v>
      </c>
      <c r="E129" s="247" t="s">
        <v>534</v>
      </c>
      <c r="F129" s="248" t="s">
        <v>535</v>
      </c>
      <c r="G129" s="249" t="s">
        <v>239</v>
      </c>
      <c r="H129" s="250">
        <v>15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0.60399999999999998</v>
      </c>
      <c r="T129" s="256">
        <f>S129*H129</f>
        <v>9.0600000000000005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1624</v>
      </c>
    </row>
    <row r="130" s="2" customFormat="1" ht="21.75" customHeight="1">
      <c r="A130" s="38"/>
      <c r="B130" s="39"/>
      <c r="C130" s="246" t="s">
        <v>236</v>
      </c>
      <c r="D130" s="246" t="s">
        <v>226</v>
      </c>
      <c r="E130" s="247" t="s">
        <v>537</v>
      </c>
      <c r="F130" s="248" t="s">
        <v>538</v>
      </c>
      <c r="G130" s="249" t="s">
        <v>239</v>
      </c>
      <c r="H130" s="250">
        <v>15</v>
      </c>
      <c r="I130" s="251"/>
      <c r="J130" s="252">
        <f>ROUND(I130*H130,2)</f>
        <v>0</v>
      </c>
      <c r="K130" s="248" t="s">
        <v>230</v>
      </c>
      <c r="L130" s="44"/>
      <c r="M130" s="253" t="s">
        <v>1</v>
      </c>
      <c r="N130" s="254" t="s">
        <v>47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231</v>
      </c>
      <c r="AT130" s="257" t="s">
        <v>226</v>
      </c>
      <c r="AU130" s="257" t="s">
        <v>91</v>
      </c>
      <c r="AY130" s="16" t="s">
        <v>224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89</v>
      </c>
      <c r="BK130" s="258">
        <f>ROUND(I130*H130,2)</f>
        <v>0</v>
      </c>
      <c r="BL130" s="16" t="s">
        <v>231</v>
      </c>
      <c r="BM130" s="257" t="s">
        <v>1625</v>
      </c>
    </row>
    <row r="131" s="2" customFormat="1" ht="21.75" customHeight="1">
      <c r="A131" s="38"/>
      <c r="B131" s="39"/>
      <c r="C131" s="246" t="s">
        <v>231</v>
      </c>
      <c r="D131" s="246" t="s">
        <v>226</v>
      </c>
      <c r="E131" s="247" t="s">
        <v>540</v>
      </c>
      <c r="F131" s="248" t="s">
        <v>541</v>
      </c>
      <c r="G131" s="249" t="s">
        <v>247</v>
      </c>
      <c r="H131" s="250">
        <v>25.649999999999999</v>
      </c>
      <c r="I131" s="251"/>
      <c r="J131" s="252">
        <f>ROUND(I131*H131,2)</f>
        <v>0</v>
      </c>
      <c r="K131" s="248" t="s">
        <v>230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1.8080000000000001</v>
      </c>
      <c r="T131" s="256">
        <f>S131*H131</f>
        <v>46.3752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231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231</v>
      </c>
      <c r="BM131" s="257" t="s">
        <v>1626</v>
      </c>
    </row>
    <row r="132" s="13" customFormat="1">
      <c r="A132" s="13"/>
      <c r="B132" s="263"/>
      <c r="C132" s="264"/>
      <c r="D132" s="259" t="s">
        <v>263</v>
      </c>
      <c r="E132" s="273" t="s">
        <v>1</v>
      </c>
      <c r="F132" s="265" t="s">
        <v>1627</v>
      </c>
      <c r="G132" s="264"/>
      <c r="H132" s="266">
        <v>25.649999999999999</v>
      </c>
      <c r="I132" s="267"/>
      <c r="J132" s="264"/>
      <c r="K132" s="264"/>
      <c r="L132" s="268"/>
      <c r="M132" s="269"/>
      <c r="N132" s="270"/>
      <c r="O132" s="270"/>
      <c r="P132" s="270"/>
      <c r="Q132" s="270"/>
      <c r="R132" s="270"/>
      <c r="S132" s="270"/>
      <c r="T132" s="27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2" t="s">
        <v>263</v>
      </c>
      <c r="AU132" s="272" t="s">
        <v>91</v>
      </c>
      <c r="AV132" s="13" t="s">
        <v>91</v>
      </c>
      <c r="AW132" s="13" t="s">
        <v>38</v>
      </c>
      <c r="AX132" s="13" t="s">
        <v>89</v>
      </c>
      <c r="AY132" s="272" t="s">
        <v>224</v>
      </c>
    </row>
    <row r="133" s="2" customFormat="1" ht="21.75" customHeight="1">
      <c r="A133" s="38"/>
      <c r="B133" s="39"/>
      <c r="C133" s="246" t="s">
        <v>244</v>
      </c>
      <c r="D133" s="246" t="s">
        <v>226</v>
      </c>
      <c r="E133" s="247" t="s">
        <v>544</v>
      </c>
      <c r="F133" s="248" t="s">
        <v>545</v>
      </c>
      <c r="G133" s="249" t="s">
        <v>247</v>
      </c>
      <c r="H133" s="250">
        <v>25.649999999999999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1628</v>
      </c>
    </row>
    <row r="134" s="2" customFormat="1" ht="16.5" customHeight="1">
      <c r="A134" s="38"/>
      <c r="B134" s="39"/>
      <c r="C134" s="246" t="s">
        <v>249</v>
      </c>
      <c r="D134" s="246" t="s">
        <v>226</v>
      </c>
      <c r="E134" s="247" t="s">
        <v>547</v>
      </c>
      <c r="F134" s="248" t="s">
        <v>548</v>
      </c>
      <c r="G134" s="249" t="s">
        <v>247</v>
      </c>
      <c r="H134" s="250">
        <v>33.075000000000003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2.03485</v>
      </c>
      <c r="R134" s="255">
        <f>Q134*H134</f>
        <v>67.302663750000008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1629</v>
      </c>
    </row>
    <row r="135" s="13" customFormat="1">
      <c r="A135" s="13"/>
      <c r="B135" s="263"/>
      <c r="C135" s="264"/>
      <c r="D135" s="259" t="s">
        <v>263</v>
      </c>
      <c r="E135" s="273" t="s">
        <v>1</v>
      </c>
      <c r="F135" s="265" t="s">
        <v>1630</v>
      </c>
      <c r="G135" s="264"/>
      <c r="H135" s="266">
        <v>33.075000000000003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2" t="s">
        <v>263</v>
      </c>
      <c r="AU135" s="272" t="s">
        <v>91</v>
      </c>
      <c r="AV135" s="13" t="s">
        <v>91</v>
      </c>
      <c r="AW135" s="13" t="s">
        <v>38</v>
      </c>
      <c r="AX135" s="13" t="s">
        <v>89</v>
      </c>
      <c r="AY135" s="272" t="s">
        <v>224</v>
      </c>
    </row>
    <row r="136" s="2" customFormat="1" ht="21.75" customHeight="1">
      <c r="A136" s="38"/>
      <c r="B136" s="39"/>
      <c r="C136" s="246" t="s">
        <v>253</v>
      </c>
      <c r="D136" s="246" t="s">
        <v>226</v>
      </c>
      <c r="E136" s="247" t="s">
        <v>550</v>
      </c>
      <c r="F136" s="248" t="s">
        <v>551</v>
      </c>
      <c r="G136" s="249" t="s">
        <v>247</v>
      </c>
      <c r="H136" s="250">
        <v>33.075000000000003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231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231</v>
      </c>
      <c r="BM136" s="257" t="s">
        <v>1631</v>
      </c>
    </row>
    <row r="137" s="2" customFormat="1" ht="16.5" customHeight="1">
      <c r="A137" s="38"/>
      <c r="B137" s="39"/>
      <c r="C137" s="246" t="s">
        <v>257</v>
      </c>
      <c r="D137" s="246" t="s">
        <v>226</v>
      </c>
      <c r="E137" s="247" t="s">
        <v>553</v>
      </c>
      <c r="F137" s="248" t="s">
        <v>554</v>
      </c>
      <c r="G137" s="249" t="s">
        <v>239</v>
      </c>
      <c r="H137" s="250">
        <v>15</v>
      </c>
      <c r="I137" s="251"/>
      <c r="J137" s="252">
        <f>ROUND(I137*H137,2)</f>
        <v>0</v>
      </c>
      <c r="K137" s="248" t="s">
        <v>230</v>
      </c>
      <c r="L137" s="44"/>
      <c r="M137" s="253" t="s">
        <v>1</v>
      </c>
      <c r="N137" s="254" t="s">
        <v>47</v>
      </c>
      <c r="O137" s="91"/>
      <c r="P137" s="255">
        <f>O137*H137</f>
        <v>0</v>
      </c>
      <c r="Q137" s="255">
        <v>0.010083784</v>
      </c>
      <c r="R137" s="255">
        <f>Q137*H137</f>
        <v>0.15125675999999999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231</v>
      </c>
      <c r="AT137" s="257" t="s">
        <v>226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1632</v>
      </c>
    </row>
    <row r="138" s="2" customFormat="1">
      <c r="A138" s="38"/>
      <c r="B138" s="39"/>
      <c r="C138" s="40"/>
      <c r="D138" s="259" t="s">
        <v>261</v>
      </c>
      <c r="E138" s="40"/>
      <c r="F138" s="260" t="s">
        <v>556</v>
      </c>
      <c r="G138" s="40"/>
      <c r="H138" s="40"/>
      <c r="I138" s="154"/>
      <c r="J138" s="40"/>
      <c r="K138" s="40"/>
      <c r="L138" s="44"/>
      <c r="M138" s="261"/>
      <c r="N138" s="26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261</v>
      </c>
      <c r="AU138" s="16" t="s">
        <v>91</v>
      </c>
    </row>
    <row r="139" s="2" customFormat="1" ht="16.5" customHeight="1">
      <c r="A139" s="38"/>
      <c r="B139" s="39"/>
      <c r="C139" s="285" t="s">
        <v>265</v>
      </c>
      <c r="D139" s="285" t="s">
        <v>283</v>
      </c>
      <c r="E139" s="286" t="s">
        <v>557</v>
      </c>
      <c r="F139" s="287" t="s">
        <v>558</v>
      </c>
      <c r="G139" s="288" t="s">
        <v>268</v>
      </c>
      <c r="H139" s="289">
        <v>1.395</v>
      </c>
      <c r="I139" s="290"/>
      <c r="J139" s="291">
        <f>ROUND(I139*H139,2)</f>
        <v>0</v>
      </c>
      <c r="K139" s="287" t="s">
        <v>230</v>
      </c>
      <c r="L139" s="292"/>
      <c r="M139" s="293" t="s">
        <v>1</v>
      </c>
      <c r="N139" s="294" t="s">
        <v>47</v>
      </c>
      <c r="O139" s="91"/>
      <c r="P139" s="255">
        <f>O139*H139</f>
        <v>0</v>
      </c>
      <c r="Q139" s="255">
        <v>1</v>
      </c>
      <c r="R139" s="255">
        <f>Q139*H139</f>
        <v>1.395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257</v>
      </c>
      <c r="AT139" s="257" t="s">
        <v>283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231</v>
      </c>
      <c r="BM139" s="257" t="s">
        <v>1633</v>
      </c>
    </row>
    <row r="140" s="2" customFormat="1">
      <c r="A140" s="38"/>
      <c r="B140" s="39"/>
      <c r="C140" s="40"/>
      <c r="D140" s="259" t="s">
        <v>261</v>
      </c>
      <c r="E140" s="40"/>
      <c r="F140" s="260" t="s">
        <v>560</v>
      </c>
      <c r="G140" s="40"/>
      <c r="H140" s="40"/>
      <c r="I140" s="154"/>
      <c r="J140" s="40"/>
      <c r="K140" s="40"/>
      <c r="L140" s="44"/>
      <c r="M140" s="261"/>
      <c r="N140" s="26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261</v>
      </c>
      <c r="AU140" s="16" t="s">
        <v>91</v>
      </c>
    </row>
    <row r="141" s="13" customFormat="1">
      <c r="A141" s="13"/>
      <c r="B141" s="263"/>
      <c r="C141" s="264"/>
      <c r="D141" s="259" t="s">
        <v>263</v>
      </c>
      <c r="E141" s="264"/>
      <c r="F141" s="265" t="s">
        <v>1634</v>
      </c>
      <c r="G141" s="264"/>
      <c r="H141" s="266">
        <v>1.395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2" t="s">
        <v>263</v>
      </c>
      <c r="AU141" s="272" t="s">
        <v>91</v>
      </c>
      <c r="AV141" s="13" t="s">
        <v>91</v>
      </c>
      <c r="AW141" s="13" t="s">
        <v>4</v>
      </c>
      <c r="AX141" s="13" t="s">
        <v>89</v>
      </c>
      <c r="AY141" s="272" t="s">
        <v>224</v>
      </c>
    </row>
    <row r="142" s="2" customFormat="1" ht="21.75" customHeight="1">
      <c r="A142" s="38"/>
      <c r="B142" s="39"/>
      <c r="C142" s="285" t="s">
        <v>271</v>
      </c>
      <c r="D142" s="285" t="s">
        <v>283</v>
      </c>
      <c r="E142" s="286" t="s">
        <v>562</v>
      </c>
      <c r="F142" s="287" t="s">
        <v>563</v>
      </c>
      <c r="G142" s="288" t="s">
        <v>389</v>
      </c>
      <c r="H142" s="289">
        <v>25</v>
      </c>
      <c r="I142" s="290"/>
      <c r="J142" s="291">
        <f>ROUND(I142*H142,2)</f>
        <v>0</v>
      </c>
      <c r="K142" s="287" t="s">
        <v>230</v>
      </c>
      <c r="L142" s="292"/>
      <c r="M142" s="293" t="s">
        <v>1</v>
      </c>
      <c r="N142" s="294" t="s">
        <v>47</v>
      </c>
      <c r="O142" s="91"/>
      <c r="P142" s="255">
        <f>O142*H142</f>
        <v>0</v>
      </c>
      <c r="Q142" s="255">
        <v>0.27200000000000002</v>
      </c>
      <c r="R142" s="255">
        <f>Q142*H142</f>
        <v>6.8000000000000007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257</v>
      </c>
      <c r="AT142" s="257" t="s">
        <v>283</v>
      </c>
      <c r="AU142" s="257" t="s">
        <v>91</v>
      </c>
      <c r="AY142" s="16" t="s">
        <v>224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89</v>
      </c>
      <c r="BK142" s="258">
        <f>ROUND(I142*H142,2)</f>
        <v>0</v>
      </c>
      <c r="BL142" s="16" t="s">
        <v>231</v>
      </c>
      <c r="BM142" s="257" t="s">
        <v>1635</v>
      </c>
    </row>
    <row r="143" s="2" customFormat="1">
      <c r="A143" s="38"/>
      <c r="B143" s="39"/>
      <c r="C143" s="40"/>
      <c r="D143" s="259" t="s">
        <v>261</v>
      </c>
      <c r="E143" s="40"/>
      <c r="F143" s="260" t="s">
        <v>560</v>
      </c>
      <c r="G143" s="40"/>
      <c r="H143" s="40"/>
      <c r="I143" s="154"/>
      <c r="J143" s="40"/>
      <c r="K143" s="40"/>
      <c r="L143" s="44"/>
      <c r="M143" s="261"/>
      <c r="N143" s="26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261</v>
      </c>
      <c r="AU143" s="16" t="s">
        <v>91</v>
      </c>
    </row>
    <row r="144" s="2" customFormat="1" ht="21.75" customHeight="1">
      <c r="A144" s="38"/>
      <c r="B144" s="39"/>
      <c r="C144" s="246" t="s">
        <v>278</v>
      </c>
      <c r="D144" s="246" t="s">
        <v>226</v>
      </c>
      <c r="E144" s="247" t="s">
        <v>576</v>
      </c>
      <c r="F144" s="248" t="s">
        <v>577</v>
      </c>
      <c r="G144" s="249" t="s">
        <v>239</v>
      </c>
      <c r="H144" s="250">
        <v>0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231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231</v>
      </c>
      <c r="BM144" s="257" t="s">
        <v>1636</v>
      </c>
    </row>
    <row r="145" s="2" customFormat="1">
      <c r="A145" s="38"/>
      <c r="B145" s="39"/>
      <c r="C145" s="40"/>
      <c r="D145" s="259" t="s">
        <v>261</v>
      </c>
      <c r="E145" s="40"/>
      <c r="F145" s="260" t="s">
        <v>1637</v>
      </c>
      <c r="G145" s="40"/>
      <c r="H145" s="40"/>
      <c r="I145" s="154"/>
      <c r="J145" s="40"/>
      <c r="K145" s="40"/>
      <c r="L145" s="44"/>
      <c r="M145" s="261"/>
      <c r="N145" s="262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261</v>
      </c>
      <c r="AU145" s="16" t="s">
        <v>91</v>
      </c>
    </row>
    <row r="146" s="2" customFormat="1" ht="21.75" customHeight="1">
      <c r="A146" s="38"/>
      <c r="B146" s="39"/>
      <c r="C146" s="246" t="s">
        <v>282</v>
      </c>
      <c r="D146" s="246" t="s">
        <v>226</v>
      </c>
      <c r="E146" s="247" t="s">
        <v>569</v>
      </c>
      <c r="F146" s="248" t="s">
        <v>570</v>
      </c>
      <c r="G146" s="249" t="s">
        <v>571</v>
      </c>
      <c r="H146" s="250">
        <v>2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1638</v>
      </c>
    </row>
    <row r="147" s="2" customFormat="1" ht="33" customHeight="1">
      <c r="A147" s="38"/>
      <c r="B147" s="39"/>
      <c r="C147" s="246" t="s">
        <v>288</v>
      </c>
      <c r="D147" s="246" t="s">
        <v>226</v>
      </c>
      <c r="E147" s="247" t="s">
        <v>573</v>
      </c>
      <c r="F147" s="248" t="s">
        <v>574</v>
      </c>
      <c r="G147" s="249" t="s">
        <v>239</v>
      </c>
      <c r="H147" s="250">
        <v>150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1639</v>
      </c>
    </row>
    <row r="148" s="2" customFormat="1" ht="21.75" customHeight="1">
      <c r="A148" s="38"/>
      <c r="B148" s="39"/>
      <c r="C148" s="246" t="s">
        <v>293</v>
      </c>
      <c r="D148" s="246" t="s">
        <v>226</v>
      </c>
      <c r="E148" s="247" t="s">
        <v>1640</v>
      </c>
      <c r="F148" s="248" t="s">
        <v>1641</v>
      </c>
      <c r="G148" s="249" t="s">
        <v>389</v>
      </c>
      <c r="H148" s="250">
        <v>4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0.0098799999999999999</v>
      </c>
      <c r="R148" s="255">
        <f>Q148*H148</f>
        <v>0.03952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231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1642</v>
      </c>
    </row>
    <row r="149" s="2" customFormat="1" ht="21.75" customHeight="1">
      <c r="A149" s="38"/>
      <c r="B149" s="39"/>
      <c r="C149" s="246" t="s">
        <v>8</v>
      </c>
      <c r="D149" s="246" t="s">
        <v>226</v>
      </c>
      <c r="E149" s="247" t="s">
        <v>588</v>
      </c>
      <c r="F149" s="248" t="s">
        <v>589</v>
      </c>
      <c r="G149" s="249" t="s">
        <v>389</v>
      </c>
      <c r="H149" s="250">
        <v>27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47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231</v>
      </c>
      <c r="AT149" s="257" t="s">
        <v>226</v>
      </c>
      <c r="AU149" s="257" t="s">
        <v>91</v>
      </c>
      <c r="AY149" s="16" t="s">
        <v>224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89</v>
      </c>
      <c r="BK149" s="258">
        <f>ROUND(I149*H149,2)</f>
        <v>0</v>
      </c>
      <c r="BL149" s="16" t="s">
        <v>231</v>
      </c>
      <c r="BM149" s="257" t="s">
        <v>1643</v>
      </c>
    </row>
    <row r="150" s="2" customFormat="1">
      <c r="A150" s="38"/>
      <c r="B150" s="39"/>
      <c r="C150" s="40"/>
      <c r="D150" s="259" t="s">
        <v>261</v>
      </c>
      <c r="E150" s="40"/>
      <c r="F150" s="260" t="s">
        <v>591</v>
      </c>
      <c r="G150" s="40"/>
      <c r="H150" s="40"/>
      <c r="I150" s="154"/>
      <c r="J150" s="40"/>
      <c r="K150" s="40"/>
      <c r="L150" s="44"/>
      <c r="M150" s="261"/>
      <c r="N150" s="26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261</v>
      </c>
      <c r="AU150" s="16" t="s">
        <v>91</v>
      </c>
    </row>
    <row r="151" s="12" customFormat="1" ht="22.8" customHeight="1">
      <c r="A151" s="12"/>
      <c r="B151" s="230"/>
      <c r="C151" s="231"/>
      <c r="D151" s="232" t="s">
        <v>81</v>
      </c>
      <c r="E151" s="244" t="s">
        <v>265</v>
      </c>
      <c r="F151" s="244" t="s">
        <v>396</v>
      </c>
      <c r="G151" s="231"/>
      <c r="H151" s="231"/>
      <c r="I151" s="234"/>
      <c r="J151" s="245">
        <f>BK151</f>
        <v>0</v>
      </c>
      <c r="K151" s="231"/>
      <c r="L151" s="236"/>
      <c r="M151" s="237"/>
      <c r="N151" s="238"/>
      <c r="O151" s="238"/>
      <c r="P151" s="239">
        <f>SUM(P152:P153)</f>
        <v>0</v>
      </c>
      <c r="Q151" s="238"/>
      <c r="R151" s="239">
        <f>SUM(R152:R153)</f>
        <v>0</v>
      </c>
      <c r="S151" s="238"/>
      <c r="T151" s="24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1" t="s">
        <v>89</v>
      </c>
      <c r="AT151" s="242" t="s">
        <v>81</v>
      </c>
      <c r="AU151" s="242" t="s">
        <v>89</v>
      </c>
      <c r="AY151" s="241" t="s">
        <v>224</v>
      </c>
      <c r="BK151" s="243">
        <f>SUM(BK152:BK153)</f>
        <v>0</v>
      </c>
    </row>
    <row r="152" s="2" customFormat="1" ht="16.5" customHeight="1">
      <c r="A152" s="38"/>
      <c r="B152" s="39"/>
      <c r="C152" s="246" t="s">
        <v>303</v>
      </c>
      <c r="D152" s="246" t="s">
        <v>226</v>
      </c>
      <c r="E152" s="247" t="s">
        <v>406</v>
      </c>
      <c r="F152" s="248" t="s">
        <v>407</v>
      </c>
      <c r="G152" s="249" t="s">
        <v>408</v>
      </c>
      <c r="H152" s="250">
        <v>24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1644</v>
      </c>
    </row>
    <row r="153" s="2" customFormat="1" ht="16.5" customHeight="1">
      <c r="A153" s="38"/>
      <c r="B153" s="39"/>
      <c r="C153" s="246" t="s">
        <v>309</v>
      </c>
      <c r="D153" s="246" t="s">
        <v>226</v>
      </c>
      <c r="E153" s="247" t="s">
        <v>593</v>
      </c>
      <c r="F153" s="248" t="s">
        <v>594</v>
      </c>
      <c r="G153" s="249" t="s">
        <v>408</v>
      </c>
      <c r="H153" s="250">
        <v>48</v>
      </c>
      <c r="I153" s="251"/>
      <c r="J153" s="252">
        <f>ROUND(I153*H153,2)</f>
        <v>0</v>
      </c>
      <c r="K153" s="248" t="s">
        <v>230</v>
      </c>
      <c r="L153" s="44"/>
      <c r="M153" s="253" t="s">
        <v>1</v>
      </c>
      <c r="N153" s="254" t="s">
        <v>47</v>
      </c>
      <c r="O153" s="91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231</v>
      </c>
      <c r="AT153" s="257" t="s">
        <v>226</v>
      </c>
      <c r="AU153" s="257" t="s">
        <v>91</v>
      </c>
      <c r="AY153" s="16" t="s">
        <v>224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89</v>
      </c>
      <c r="BK153" s="258">
        <f>ROUND(I153*H153,2)</f>
        <v>0</v>
      </c>
      <c r="BL153" s="16" t="s">
        <v>231</v>
      </c>
      <c r="BM153" s="257" t="s">
        <v>1645</v>
      </c>
    </row>
    <row r="154" s="12" customFormat="1" ht="22.8" customHeight="1">
      <c r="A154" s="12"/>
      <c r="B154" s="230"/>
      <c r="C154" s="231"/>
      <c r="D154" s="232" t="s">
        <v>81</v>
      </c>
      <c r="E154" s="244" t="s">
        <v>431</v>
      </c>
      <c r="F154" s="244" t="s">
        <v>432</v>
      </c>
      <c r="G154" s="231"/>
      <c r="H154" s="231"/>
      <c r="I154" s="234"/>
      <c r="J154" s="245">
        <f>BK154</f>
        <v>0</v>
      </c>
      <c r="K154" s="231"/>
      <c r="L154" s="236"/>
      <c r="M154" s="237"/>
      <c r="N154" s="238"/>
      <c r="O154" s="238"/>
      <c r="P154" s="239">
        <f>SUM(P155:P166)</f>
        <v>0</v>
      </c>
      <c r="Q154" s="238"/>
      <c r="R154" s="239">
        <f>SUM(R155:R166)</f>
        <v>0</v>
      </c>
      <c r="S154" s="238"/>
      <c r="T154" s="240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89</v>
      </c>
      <c r="AT154" s="242" t="s">
        <v>81</v>
      </c>
      <c r="AU154" s="242" t="s">
        <v>89</v>
      </c>
      <c r="AY154" s="241" t="s">
        <v>224</v>
      </c>
      <c r="BK154" s="243">
        <f>SUM(BK155:BK166)</f>
        <v>0</v>
      </c>
    </row>
    <row r="155" s="2" customFormat="1" ht="16.5" customHeight="1">
      <c r="A155" s="38"/>
      <c r="B155" s="39"/>
      <c r="C155" s="246" t="s">
        <v>313</v>
      </c>
      <c r="D155" s="246" t="s">
        <v>226</v>
      </c>
      <c r="E155" s="247" t="s">
        <v>599</v>
      </c>
      <c r="F155" s="248" t="s">
        <v>600</v>
      </c>
      <c r="G155" s="249" t="s">
        <v>268</v>
      </c>
      <c r="H155" s="250">
        <v>46.393000000000001</v>
      </c>
      <c r="I155" s="251"/>
      <c r="J155" s="252">
        <f>ROUND(I155*H155,2)</f>
        <v>0</v>
      </c>
      <c r="K155" s="248" t="s">
        <v>230</v>
      </c>
      <c r="L155" s="44"/>
      <c r="M155" s="253" t="s">
        <v>1</v>
      </c>
      <c r="N155" s="254" t="s">
        <v>47</v>
      </c>
      <c r="O155" s="91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231</v>
      </c>
      <c r="AT155" s="257" t="s">
        <v>226</v>
      </c>
      <c r="AU155" s="257" t="s">
        <v>91</v>
      </c>
      <c r="AY155" s="16" t="s">
        <v>224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89</v>
      </c>
      <c r="BK155" s="258">
        <f>ROUND(I155*H155,2)</f>
        <v>0</v>
      </c>
      <c r="BL155" s="16" t="s">
        <v>231</v>
      </c>
      <c r="BM155" s="257" t="s">
        <v>1646</v>
      </c>
    </row>
    <row r="156" s="13" customFormat="1">
      <c r="A156" s="13"/>
      <c r="B156" s="263"/>
      <c r="C156" s="264"/>
      <c r="D156" s="259" t="s">
        <v>263</v>
      </c>
      <c r="E156" s="273" t="s">
        <v>1</v>
      </c>
      <c r="F156" s="265" t="s">
        <v>1647</v>
      </c>
      <c r="G156" s="264"/>
      <c r="H156" s="266">
        <v>46.375</v>
      </c>
      <c r="I156" s="267"/>
      <c r="J156" s="264"/>
      <c r="K156" s="264"/>
      <c r="L156" s="268"/>
      <c r="M156" s="269"/>
      <c r="N156" s="270"/>
      <c r="O156" s="270"/>
      <c r="P156" s="270"/>
      <c r="Q156" s="270"/>
      <c r="R156" s="270"/>
      <c r="S156" s="270"/>
      <c r="T156" s="27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2" t="s">
        <v>263</v>
      </c>
      <c r="AU156" s="272" t="s">
        <v>91</v>
      </c>
      <c r="AV156" s="13" t="s">
        <v>91</v>
      </c>
      <c r="AW156" s="13" t="s">
        <v>38</v>
      </c>
      <c r="AX156" s="13" t="s">
        <v>82</v>
      </c>
      <c r="AY156" s="272" t="s">
        <v>224</v>
      </c>
    </row>
    <row r="157" s="13" customFormat="1">
      <c r="A157" s="13"/>
      <c r="B157" s="263"/>
      <c r="C157" s="264"/>
      <c r="D157" s="259" t="s">
        <v>263</v>
      </c>
      <c r="E157" s="273" t="s">
        <v>1</v>
      </c>
      <c r="F157" s="265" t="s">
        <v>1648</v>
      </c>
      <c r="G157" s="264"/>
      <c r="H157" s="266">
        <v>0.017999999999999999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2" t="s">
        <v>263</v>
      </c>
      <c r="AU157" s="272" t="s">
        <v>91</v>
      </c>
      <c r="AV157" s="13" t="s">
        <v>91</v>
      </c>
      <c r="AW157" s="13" t="s">
        <v>38</v>
      </c>
      <c r="AX157" s="13" t="s">
        <v>82</v>
      </c>
      <c r="AY157" s="272" t="s">
        <v>224</v>
      </c>
    </row>
    <row r="158" s="14" customFormat="1">
      <c r="A158" s="14"/>
      <c r="B158" s="274"/>
      <c r="C158" s="275"/>
      <c r="D158" s="259" t="s">
        <v>263</v>
      </c>
      <c r="E158" s="276" t="s">
        <v>1</v>
      </c>
      <c r="F158" s="277" t="s">
        <v>277</v>
      </c>
      <c r="G158" s="275"/>
      <c r="H158" s="278">
        <v>46.393000000000001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4" t="s">
        <v>263</v>
      </c>
      <c r="AU158" s="284" t="s">
        <v>91</v>
      </c>
      <c r="AV158" s="14" t="s">
        <v>231</v>
      </c>
      <c r="AW158" s="14" t="s">
        <v>38</v>
      </c>
      <c r="AX158" s="14" t="s">
        <v>89</v>
      </c>
      <c r="AY158" s="284" t="s">
        <v>224</v>
      </c>
    </row>
    <row r="159" s="2" customFormat="1" ht="16.5" customHeight="1">
      <c r="A159" s="38"/>
      <c r="B159" s="39"/>
      <c r="C159" s="246" t="s">
        <v>318</v>
      </c>
      <c r="D159" s="246" t="s">
        <v>226</v>
      </c>
      <c r="E159" s="247" t="s">
        <v>604</v>
      </c>
      <c r="F159" s="248" t="s">
        <v>605</v>
      </c>
      <c r="G159" s="249" t="s">
        <v>268</v>
      </c>
      <c r="H159" s="250">
        <v>46.393000000000001</v>
      </c>
      <c r="I159" s="251"/>
      <c r="J159" s="252">
        <f>ROUND(I159*H159,2)</f>
        <v>0</v>
      </c>
      <c r="K159" s="248" t="s">
        <v>230</v>
      </c>
      <c r="L159" s="44"/>
      <c r="M159" s="253" t="s">
        <v>1</v>
      </c>
      <c r="N159" s="254" t="s">
        <v>47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231</v>
      </c>
      <c r="AT159" s="257" t="s">
        <v>226</v>
      </c>
      <c r="AU159" s="257" t="s">
        <v>91</v>
      </c>
      <c r="AY159" s="16" t="s">
        <v>224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89</v>
      </c>
      <c r="BK159" s="258">
        <f>ROUND(I159*H159,2)</f>
        <v>0</v>
      </c>
      <c r="BL159" s="16" t="s">
        <v>231</v>
      </c>
      <c r="BM159" s="257" t="s">
        <v>1649</v>
      </c>
    </row>
    <row r="160" s="2" customFormat="1" ht="16.5" customHeight="1">
      <c r="A160" s="38"/>
      <c r="B160" s="39"/>
      <c r="C160" s="246" t="s">
        <v>324</v>
      </c>
      <c r="D160" s="246" t="s">
        <v>226</v>
      </c>
      <c r="E160" s="247" t="s">
        <v>607</v>
      </c>
      <c r="F160" s="248" t="s">
        <v>608</v>
      </c>
      <c r="G160" s="249" t="s">
        <v>268</v>
      </c>
      <c r="H160" s="250">
        <v>231.965</v>
      </c>
      <c r="I160" s="251"/>
      <c r="J160" s="252">
        <f>ROUND(I160*H160,2)</f>
        <v>0</v>
      </c>
      <c r="K160" s="248" t="s">
        <v>230</v>
      </c>
      <c r="L160" s="44"/>
      <c r="M160" s="253" t="s">
        <v>1</v>
      </c>
      <c r="N160" s="254" t="s">
        <v>47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231</v>
      </c>
      <c r="AT160" s="257" t="s">
        <v>226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1650</v>
      </c>
    </row>
    <row r="161" s="2" customFormat="1">
      <c r="A161" s="38"/>
      <c r="B161" s="39"/>
      <c r="C161" s="40"/>
      <c r="D161" s="259" t="s">
        <v>261</v>
      </c>
      <c r="E161" s="40"/>
      <c r="F161" s="260" t="s">
        <v>1526</v>
      </c>
      <c r="G161" s="40"/>
      <c r="H161" s="40"/>
      <c r="I161" s="154"/>
      <c r="J161" s="40"/>
      <c r="K161" s="40"/>
      <c r="L161" s="44"/>
      <c r="M161" s="261"/>
      <c r="N161" s="262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261</v>
      </c>
      <c r="AU161" s="16" t="s">
        <v>91</v>
      </c>
    </row>
    <row r="162" s="13" customFormat="1">
      <c r="A162" s="13"/>
      <c r="B162" s="263"/>
      <c r="C162" s="264"/>
      <c r="D162" s="259" t="s">
        <v>263</v>
      </c>
      <c r="E162" s="264"/>
      <c r="F162" s="265" t="s">
        <v>1651</v>
      </c>
      <c r="G162" s="264"/>
      <c r="H162" s="266">
        <v>231.965</v>
      </c>
      <c r="I162" s="267"/>
      <c r="J162" s="264"/>
      <c r="K162" s="264"/>
      <c r="L162" s="268"/>
      <c r="M162" s="269"/>
      <c r="N162" s="270"/>
      <c r="O162" s="270"/>
      <c r="P162" s="270"/>
      <c r="Q162" s="270"/>
      <c r="R162" s="270"/>
      <c r="S162" s="270"/>
      <c r="T162" s="27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2" t="s">
        <v>263</v>
      </c>
      <c r="AU162" s="272" t="s">
        <v>91</v>
      </c>
      <c r="AV162" s="13" t="s">
        <v>91</v>
      </c>
      <c r="AW162" s="13" t="s">
        <v>4</v>
      </c>
      <c r="AX162" s="13" t="s">
        <v>89</v>
      </c>
      <c r="AY162" s="272" t="s">
        <v>224</v>
      </c>
    </row>
    <row r="163" s="2" customFormat="1" ht="21.75" customHeight="1">
      <c r="A163" s="38"/>
      <c r="B163" s="39"/>
      <c r="C163" s="246" t="s">
        <v>7</v>
      </c>
      <c r="D163" s="246" t="s">
        <v>226</v>
      </c>
      <c r="E163" s="247" t="s">
        <v>457</v>
      </c>
      <c r="F163" s="248" t="s">
        <v>267</v>
      </c>
      <c r="G163" s="249" t="s">
        <v>268</v>
      </c>
      <c r="H163" s="250">
        <v>46.375</v>
      </c>
      <c r="I163" s="251"/>
      <c r="J163" s="252">
        <f>ROUND(I163*H163,2)</f>
        <v>0</v>
      </c>
      <c r="K163" s="248" t="s">
        <v>230</v>
      </c>
      <c r="L163" s="44"/>
      <c r="M163" s="253" t="s">
        <v>1</v>
      </c>
      <c r="N163" s="254" t="s">
        <v>47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231</v>
      </c>
      <c r="AT163" s="257" t="s">
        <v>226</v>
      </c>
      <c r="AU163" s="257" t="s">
        <v>91</v>
      </c>
      <c r="AY163" s="16" t="s">
        <v>224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89</v>
      </c>
      <c r="BK163" s="258">
        <f>ROUND(I163*H163,2)</f>
        <v>0</v>
      </c>
      <c r="BL163" s="16" t="s">
        <v>231</v>
      </c>
      <c r="BM163" s="257" t="s">
        <v>1652</v>
      </c>
    </row>
    <row r="164" s="13" customFormat="1">
      <c r="A164" s="13"/>
      <c r="B164" s="263"/>
      <c r="C164" s="264"/>
      <c r="D164" s="259" t="s">
        <v>263</v>
      </c>
      <c r="E164" s="273" t="s">
        <v>1</v>
      </c>
      <c r="F164" s="265" t="s">
        <v>1647</v>
      </c>
      <c r="G164" s="264"/>
      <c r="H164" s="266">
        <v>46.375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38</v>
      </c>
      <c r="AX164" s="13" t="s">
        <v>89</v>
      </c>
      <c r="AY164" s="272" t="s">
        <v>224</v>
      </c>
    </row>
    <row r="165" s="2" customFormat="1" ht="33" customHeight="1">
      <c r="A165" s="38"/>
      <c r="B165" s="39"/>
      <c r="C165" s="246" t="s">
        <v>333</v>
      </c>
      <c r="D165" s="246" t="s">
        <v>226</v>
      </c>
      <c r="E165" s="247" t="s">
        <v>612</v>
      </c>
      <c r="F165" s="248" t="s">
        <v>613</v>
      </c>
      <c r="G165" s="249" t="s">
        <v>268</v>
      </c>
      <c r="H165" s="250">
        <v>0.017999999999999999</v>
      </c>
      <c r="I165" s="251"/>
      <c r="J165" s="252">
        <f>ROUND(I165*H165,2)</f>
        <v>0</v>
      </c>
      <c r="K165" s="248" t="s">
        <v>230</v>
      </c>
      <c r="L165" s="44"/>
      <c r="M165" s="253" t="s">
        <v>1</v>
      </c>
      <c r="N165" s="254" t="s">
        <v>47</v>
      </c>
      <c r="O165" s="91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231</v>
      </c>
      <c r="AT165" s="257" t="s">
        <v>226</v>
      </c>
      <c r="AU165" s="257" t="s">
        <v>91</v>
      </c>
      <c r="AY165" s="16" t="s">
        <v>224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6" t="s">
        <v>89</v>
      </c>
      <c r="BK165" s="258">
        <f>ROUND(I165*H165,2)</f>
        <v>0</v>
      </c>
      <c r="BL165" s="16" t="s">
        <v>231</v>
      </c>
      <c r="BM165" s="257" t="s">
        <v>1653</v>
      </c>
    </row>
    <row r="166" s="13" customFormat="1">
      <c r="A166" s="13"/>
      <c r="B166" s="263"/>
      <c r="C166" s="264"/>
      <c r="D166" s="259" t="s">
        <v>263</v>
      </c>
      <c r="E166" s="273" t="s">
        <v>1</v>
      </c>
      <c r="F166" s="265" t="s">
        <v>1648</v>
      </c>
      <c r="G166" s="264"/>
      <c r="H166" s="266">
        <v>0.017999999999999999</v>
      </c>
      <c r="I166" s="267"/>
      <c r="J166" s="264"/>
      <c r="K166" s="264"/>
      <c r="L166" s="268"/>
      <c r="M166" s="269"/>
      <c r="N166" s="270"/>
      <c r="O166" s="270"/>
      <c r="P166" s="270"/>
      <c r="Q166" s="270"/>
      <c r="R166" s="270"/>
      <c r="S166" s="270"/>
      <c r="T166" s="27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2" t="s">
        <v>263</v>
      </c>
      <c r="AU166" s="272" t="s">
        <v>91</v>
      </c>
      <c r="AV166" s="13" t="s">
        <v>91</v>
      </c>
      <c r="AW166" s="13" t="s">
        <v>38</v>
      </c>
      <c r="AX166" s="13" t="s">
        <v>89</v>
      </c>
      <c r="AY166" s="272" t="s">
        <v>224</v>
      </c>
    </row>
    <row r="167" s="12" customFormat="1" ht="22.8" customHeight="1">
      <c r="A167" s="12"/>
      <c r="B167" s="230"/>
      <c r="C167" s="231"/>
      <c r="D167" s="232" t="s">
        <v>81</v>
      </c>
      <c r="E167" s="244" t="s">
        <v>464</v>
      </c>
      <c r="F167" s="244" t="s">
        <v>465</v>
      </c>
      <c r="G167" s="231"/>
      <c r="H167" s="231"/>
      <c r="I167" s="234"/>
      <c r="J167" s="245">
        <f>BK167</f>
        <v>0</v>
      </c>
      <c r="K167" s="231"/>
      <c r="L167" s="236"/>
      <c r="M167" s="237"/>
      <c r="N167" s="238"/>
      <c r="O167" s="238"/>
      <c r="P167" s="239">
        <f>P168</f>
        <v>0</v>
      </c>
      <c r="Q167" s="238"/>
      <c r="R167" s="239">
        <f>R168</f>
        <v>0</v>
      </c>
      <c r="S167" s="238"/>
      <c r="T167" s="24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41" t="s">
        <v>89</v>
      </c>
      <c r="AT167" s="242" t="s">
        <v>81</v>
      </c>
      <c r="AU167" s="242" t="s">
        <v>89</v>
      </c>
      <c r="AY167" s="241" t="s">
        <v>224</v>
      </c>
      <c r="BK167" s="243">
        <f>BK168</f>
        <v>0</v>
      </c>
    </row>
    <row r="168" s="2" customFormat="1" ht="21.75" customHeight="1">
      <c r="A168" s="38"/>
      <c r="B168" s="39"/>
      <c r="C168" s="246" t="s">
        <v>337</v>
      </c>
      <c r="D168" s="246" t="s">
        <v>226</v>
      </c>
      <c r="E168" s="247" t="s">
        <v>615</v>
      </c>
      <c r="F168" s="248" t="s">
        <v>616</v>
      </c>
      <c r="G168" s="249" t="s">
        <v>268</v>
      </c>
      <c r="H168" s="250">
        <v>75.688000000000002</v>
      </c>
      <c r="I168" s="251"/>
      <c r="J168" s="252">
        <f>ROUND(I168*H168,2)</f>
        <v>0</v>
      </c>
      <c r="K168" s="248" t="s">
        <v>230</v>
      </c>
      <c r="L168" s="44"/>
      <c r="M168" s="296" t="s">
        <v>1</v>
      </c>
      <c r="N168" s="297" t="s">
        <v>47</v>
      </c>
      <c r="O168" s="298"/>
      <c r="P168" s="299">
        <f>O168*H168</f>
        <v>0</v>
      </c>
      <c r="Q168" s="299">
        <v>0</v>
      </c>
      <c r="R168" s="299">
        <f>Q168*H168</f>
        <v>0</v>
      </c>
      <c r="S168" s="299">
        <v>0</v>
      </c>
      <c r="T168" s="30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1654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195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bOLiibJmFlKogcBoCqBp6Xtxk1OWTrVEokgVztoK9XkvDiOE575KFeN5cy5SV1InbdJ3TeOSezALnLqDQ4n8LA==" hashValue="0MRavZ8REVF510Gc8KXMPz0e+I7RW15f4JiZnHfWXHul448K//K73n3vcWac7Pty7a9bbF81NWExPvSMxKooKw==" algorithmName="SHA-512" password="CC35"/>
  <autoFilter ref="C124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1496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1655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1498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ROUND((SUM(BE126:BE150)),  2)</f>
        <v>0</v>
      </c>
      <c r="G35" s="38"/>
      <c r="H35" s="38"/>
      <c r="I35" s="174">
        <v>0.20999999999999999</v>
      </c>
      <c r="J35" s="173">
        <f>ROUND(((SUM(BE126:BE150))*I35),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ROUND((SUM(BF126:BF150)),  2)</f>
        <v>0</v>
      </c>
      <c r="G36" s="38"/>
      <c r="H36" s="38"/>
      <c r="I36" s="174">
        <v>0.14999999999999999</v>
      </c>
      <c r="J36" s="173">
        <f>ROUND(((SUM(BF126:BF150))*I36),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ROUND((SUM(BG126:BG150)),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ROUND((SUM(BH126:BH150)),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ROUND((SUM(BI126:BI150)),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1496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20-01-4/03 - Oprava propustku v km 4,236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Katusice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624</v>
      </c>
      <c r="E100" s="214"/>
      <c r="F100" s="214"/>
      <c r="G100" s="214"/>
      <c r="H100" s="214"/>
      <c r="I100" s="215"/>
      <c r="J100" s="216">
        <f>J130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625</v>
      </c>
      <c r="E101" s="214"/>
      <c r="F101" s="214"/>
      <c r="G101" s="214"/>
      <c r="H101" s="214"/>
      <c r="I101" s="215"/>
      <c r="J101" s="216">
        <f>J137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626</v>
      </c>
      <c r="E102" s="214"/>
      <c r="F102" s="214"/>
      <c r="G102" s="214"/>
      <c r="H102" s="214"/>
      <c r="I102" s="215"/>
      <c r="J102" s="216">
        <f>J142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627</v>
      </c>
      <c r="E103" s="214"/>
      <c r="F103" s="214"/>
      <c r="G103" s="214"/>
      <c r="H103" s="214"/>
      <c r="I103" s="215"/>
      <c r="J103" s="216">
        <f>J147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628</v>
      </c>
      <c r="E104" s="214"/>
      <c r="F104" s="214"/>
      <c r="G104" s="214"/>
      <c r="H104" s="214"/>
      <c r="I104" s="215"/>
      <c r="J104" s="216">
        <f>J149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209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9" t="str">
        <f>E7</f>
        <v>Oprava mostních objektů v km 2,208, 9,094, 9,910 a 4,236, 9,298, 12,664 na trati Mšeno - Skalsko - Mladá Boleslav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181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1496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183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20-01-4/03 - Oprava propustku v km 4,236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Katusice</v>
      </c>
      <c r="G120" s="40"/>
      <c r="H120" s="40"/>
      <c r="I120" s="156" t="s">
        <v>23</v>
      </c>
      <c r="J120" s="79" t="str">
        <f>IF(J14="","",J14)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54.4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39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210</v>
      </c>
      <c r="D125" s="221" t="s">
        <v>67</v>
      </c>
      <c r="E125" s="221" t="s">
        <v>63</v>
      </c>
      <c r="F125" s="221" t="s">
        <v>64</v>
      </c>
      <c r="G125" s="221" t="s">
        <v>211</v>
      </c>
      <c r="H125" s="221" t="s">
        <v>212</v>
      </c>
      <c r="I125" s="222" t="s">
        <v>213</v>
      </c>
      <c r="J125" s="221" t="s">
        <v>192</v>
      </c>
      <c r="K125" s="223" t="s">
        <v>214</v>
      </c>
      <c r="L125" s="224"/>
      <c r="M125" s="100" t="s">
        <v>1</v>
      </c>
      <c r="N125" s="101" t="s">
        <v>46</v>
      </c>
      <c r="O125" s="101" t="s">
        <v>215</v>
      </c>
      <c r="P125" s="101" t="s">
        <v>216</v>
      </c>
      <c r="Q125" s="101" t="s">
        <v>217</v>
      </c>
      <c r="R125" s="101" t="s">
        <v>218</v>
      </c>
      <c r="S125" s="101" t="s">
        <v>219</v>
      </c>
      <c r="T125" s="102" t="s">
        <v>220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221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81</v>
      </c>
      <c r="AU126" s="16" t="s">
        <v>194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81</v>
      </c>
      <c r="E127" s="233" t="s">
        <v>629</v>
      </c>
      <c r="F127" s="233" t="s">
        <v>630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P128+P130+P137+P142+P147+P149</f>
        <v>0</v>
      </c>
      <c r="Q127" s="238"/>
      <c r="R127" s="239">
        <f>R128+R130+R137+R142+R147+R149</f>
        <v>0</v>
      </c>
      <c r="S127" s="238"/>
      <c r="T127" s="240">
        <f>T128+T130+T137+T142+T147+T149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244</v>
      </c>
      <c r="AT127" s="242" t="s">
        <v>81</v>
      </c>
      <c r="AU127" s="242" t="s">
        <v>82</v>
      </c>
      <c r="AY127" s="241" t="s">
        <v>224</v>
      </c>
      <c r="BK127" s="243">
        <f>BK128+BK130+BK137+BK142+BK147+BK149</f>
        <v>0</v>
      </c>
    </row>
    <row r="128" s="12" customFormat="1" ht="22.8" customHeight="1">
      <c r="A128" s="12"/>
      <c r="B128" s="230"/>
      <c r="C128" s="231"/>
      <c r="D128" s="232" t="s">
        <v>81</v>
      </c>
      <c r="E128" s="244" t="s">
        <v>631</v>
      </c>
      <c r="F128" s="244" t="s">
        <v>632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P129</f>
        <v>0</v>
      </c>
      <c r="Q128" s="238"/>
      <c r="R128" s="239">
        <f>R129</f>
        <v>0</v>
      </c>
      <c r="S128" s="238"/>
      <c r="T128" s="24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89</v>
      </c>
      <c r="AY128" s="241" t="s">
        <v>224</v>
      </c>
      <c r="BK128" s="243">
        <f>BK129</f>
        <v>0</v>
      </c>
    </row>
    <row r="129" s="2" customFormat="1" ht="16.5" customHeight="1">
      <c r="A129" s="38"/>
      <c r="B129" s="39"/>
      <c r="C129" s="246" t="s">
        <v>89</v>
      </c>
      <c r="D129" s="246" t="s">
        <v>226</v>
      </c>
      <c r="E129" s="247" t="s">
        <v>633</v>
      </c>
      <c r="F129" s="248" t="s">
        <v>634</v>
      </c>
      <c r="G129" s="249" t="s">
        <v>635</v>
      </c>
      <c r="H129" s="250">
        <v>1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636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636</v>
      </c>
      <c r="BM129" s="257" t="s">
        <v>1656</v>
      </c>
    </row>
    <row r="130" s="12" customFormat="1" ht="22.8" customHeight="1">
      <c r="A130" s="12"/>
      <c r="B130" s="230"/>
      <c r="C130" s="231"/>
      <c r="D130" s="232" t="s">
        <v>81</v>
      </c>
      <c r="E130" s="244" t="s">
        <v>638</v>
      </c>
      <c r="F130" s="244" t="s">
        <v>639</v>
      </c>
      <c r="G130" s="231"/>
      <c r="H130" s="231"/>
      <c r="I130" s="234"/>
      <c r="J130" s="245">
        <f>BK130</f>
        <v>0</v>
      </c>
      <c r="K130" s="231"/>
      <c r="L130" s="236"/>
      <c r="M130" s="237"/>
      <c r="N130" s="238"/>
      <c r="O130" s="238"/>
      <c r="P130" s="239">
        <f>SUM(P131:P136)</f>
        <v>0</v>
      </c>
      <c r="Q130" s="238"/>
      <c r="R130" s="239">
        <f>SUM(R131:R136)</f>
        <v>0</v>
      </c>
      <c r="S130" s="238"/>
      <c r="T130" s="240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244</v>
      </c>
      <c r="AT130" s="242" t="s">
        <v>81</v>
      </c>
      <c r="AU130" s="242" t="s">
        <v>89</v>
      </c>
      <c r="AY130" s="241" t="s">
        <v>224</v>
      </c>
      <c r="BK130" s="243">
        <f>SUM(BK131:BK136)</f>
        <v>0</v>
      </c>
    </row>
    <row r="131" s="2" customFormat="1" ht="16.5" customHeight="1">
      <c r="A131" s="38"/>
      <c r="B131" s="39"/>
      <c r="C131" s="246" t="s">
        <v>236</v>
      </c>
      <c r="D131" s="246" t="s">
        <v>226</v>
      </c>
      <c r="E131" s="247" t="s">
        <v>640</v>
      </c>
      <c r="F131" s="248" t="s">
        <v>639</v>
      </c>
      <c r="G131" s="249" t="s">
        <v>635</v>
      </c>
      <c r="H131" s="250">
        <v>1</v>
      </c>
      <c r="I131" s="251"/>
      <c r="J131" s="252">
        <f>ROUND(I131*H131,2)</f>
        <v>0</v>
      </c>
      <c r="K131" s="248" t="s">
        <v>230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636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636</v>
      </c>
      <c r="BM131" s="257" t="s">
        <v>1657</v>
      </c>
    </row>
    <row r="132" s="2" customFormat="1">
      <c r="A132" s="38"/>
      <c r="B132" s="39"/>
      <c r="C132" s="40"/>
      <c r="D132" s="259" t="s">
        <v>261</v>
      </c>
      <c r="E132" s="40"/>
      <c r="F132" s="260" t="s">
        <v>642</v>
      </c>
      <c r="G132" s="40"/>
      <c r="H132" s="40"/>
      <c r="I132" s="154"/>
      <c r="J132" s="40"/>
      <c r="K132" s="40"/>
      <c r="L132" s="44"/>
      <c r="M132" s="261"/>
      <c r="N132" s="26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261</v>
      </c>
      <c r="AU132" s="16" t="s">
        <v>91</v>
      </c>
    </row>
    <row r="133" s="2" customFormat="1" ht="16.5" customHeight="1">
      <c r="A133" s="38"/>
      <c r="B133" s="39"/>
      <c r="C133" s="246" t="s">
        <v>231</v>
      </c>
      <c r="D133" s="246" t="s">
        <v>226</v>
      </c>
      <c r="E133" s="247" t="s">
        <v>643</v>
      </c>
      <c r="F133" s="248" t="s">
        <v>644</v>
      </c>
      <c r="G133" s="249" t="s">
        <v>635</v>
      </c>
      <c r="H133" s="250">
        <v>1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636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636</v>
      </c>
      <c r="BM133" s="257" t="s">
        <v>1658</v>
      </c>
    </row>
    <row r="134" s="2" customFormat="1">
      <c r="A134" s="38"/>
      <c r="B134" s="39"/>
      <c r="C134" s="40"/>
      <c r="D134" s="259" t="s">
        <v>261</v>
      </c>
      <c r="E134" s="40"/>
      <c r="F134" s="260" t="s">
        <v>646</v>
      </c>
      <c r="G134" s="40"/>
      <c r="H134" s="40"/>
      <c r="I134" s="154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261</v>
      </c>
      <c r="AU134" s="16" t="s">
        <v>91</v>
      </c>
    </row>
    <row r="135" s="2" customFormat="1" ht="16.5" customHeight="1">
      <c r="A135" s="38"/>
      <c r="B135" s="39"/>
      <c r="C135" s="246" t="s">
        <v>244</v>
      </c>
      <c r="D135" s="246" t="s">
        <v>226</v>
      </c>
      <c r="E135" s="247" t="s">
        <v>647</v>
      </c>
      <c r="F135" s="248" t="s">
        <v>648</v>
      </c>
      <c r="G135" s="249" t="s">
        <v>635</v>
      </c>
      <c r="H135" s="250">
        <v>1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636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636</v>
      </c>
      <c r="BM135" s="257" t="s">
        <v>1659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650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12" customFormat="1" ht="22.8" customHeight="1">
      <c r="A137" s="12"/>
      <c r="B137" s="230"/>
      <c r="C137" s="231"/>
      <c r="D137" s="232" t="s">
        <v>81</v>
      </c>
      <c r="E137" s="244" t="s">
        <v>651</v>
      </c>
      <c r="F137" s="244" t="s">
        <v>652</v>
      </c>
      <c r="G137" s="231"/>
      <c r="H137" s="231"/>
      <c r="I137" s="234"/>
      <c r="J137" s="245">
        <f>BK137</f>
        <v>0</v>
      </c>
      <c r="K137" s="231"/>
      <c r="L137" s="236"/>
      <c r="M137" s="237"/>
      <c r="N137" s="238"/>
      <c r="O137" s="238"/>
      <c r="P137" s="239">
        <f>SUM(P138:P141)</f>
        <v>0</v>
      </c>
      <c r="Q137" s="238"/>
      <c r="R137" s="239">
        <f>SUM(R138:R141)</f>
        <v>0</v>
      </c>
      <c r="S137" s="238"/>
      <c r="T137" s="24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1" t="s">
        <v>244</v>
      </c>
      <c r="AT137" s="242" t="s">
        <v>81</v>
      </c>
      <c r="AU137" s="242" t="s">
        <v>89</v>
      </c>
      <c r="AY137" s="241" t="s">
        <v>224</v>
      </c>
      <c r="BK137" s="243">
        <f>SUM(BK138:BK141)</f>
        <v>0</v>
      </c>
    </row>
    <row r="138" s="2" customFormat="1" ht="16.5" customHeight="1">
      <c r="A138" s="38"/>
      <c r="B138" s="39"/>
      <c r="C138" s="246" t="s">
        <v>249</v>
      </c>
      <c r="D138" s="246" t="s">
        <v>226</v>
      </c>
      <c r="E138" s="247" t="s">
        <v>653</v>
      </c>
      <c r="F138" s="248" t="s">
        <v>654</v>
      </c>
      <c r="G138" s="249" t="s">
        <v>635</v>
      </c>
      <c r="H138" s="250">
        <v>1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636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636</v>
      </c>
      <c r="BM138" s="257" t="s">
        <v>1660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656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2" customFormat="1" ht="16.5" customHeight="1">
      <c r="A140" s="38"/>
      <c r="B140" s="39"/>
      <c r="C140" s="246" t="s">
        <v>253</v>
      </c>
      <c r="D140" s="246" t="s">
        <v>226</v>
      </c>
      <c r="E140" s="247" t="s">
        <v>657</v>
      </c>
      <c r="F140" s="248" t="s">
        <v>658</v>
      </c>
      <c r="G140" s="249" t="s">
        <v>635</v>
      </c>
      <c r="H140" s="250">
        <v>1</v>
      </c>
      <c r="I140" s="251"/>
      <c r="J140" s="252">
        <f>ROUND(I140*H140,2)</f>
        <v>0</v>
      </c>
      <c r="K140" s="248" t="s">
        <v>1661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1662</v>
      </c>
    </row>
    <row r="141" s="2" customFormat="1">
      <c r="A141" s="38"/>
      <c r="B141" s="39"/>
      <c r="C141" s="40"/>
      <c r="D141" s="259" t="s">
        <v>261</v>
      </c>
      <c r="E141" s="40"/>
      <c r="F141" s="260" t="s">
        <v>660</v>
      </c>
      <c r="G141" s="40"/>
      <c r="H141" s="40"/>
      <c r="I141" s="154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261</v>
      </c>
      <c r="AU141" s="16" t="s">
        <v>91</v>
      </c>
    </row>
    <row r="142" s="12" customFormat="1" ht="22.8" customHeight="1">
      <c r="A142" s="12"/>
      <c r="B142" s="230"/>
      <c r="C142" s="231"/>
      <c r="D142" s="232" t="s">
        <v>81</v>
      </c>
      <c r="E142" s="244" t="s">
        <v>661</v>
      </c>
      <c r="F142" s="244" t="s">
        <v>662</v>
      </c>
      <c r="G142" s="231"/>
      <c r="H142" s="231"/>
      <c r="I142" s="234"/>
      <c r="J142" s="245">
        <f>BK142</f>
        <v>0</v>
      </c>
      <c r="K142" s="231"/>
      <c r="L142" s="236"/>
      <c r="M142" s="237"/>
      <c r="N142" s="238"/>
      <c r="O142" s="238"/>
      <c r="P142" s="239">
        <f>SUM(P143:P146)</f>
        <v>0</v>
      </c>
      <c r="Q142" s="238"/>
      <c r="R142" s="239">
        <f>SUM(R143:R146)</f>
        <v>0</v>
      </c>
      <c r="S142" s="238"/>
      <c r="T142" s="240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1" t="s">
        <v>244</v>
      </c>
      <c r="AT142" s="242" t="s">
        <v>81</v>
      </c>
      <c r="AU142" s="242" t="s">
        <v>89</v>
      </c>
      <c r="AY142" s="241" t="s">
        <v>224</v>
      </c>
      <c r="BK142" s="243">
        <f>SUM(BK143:BK146)</f>
        <v>0</v>
      </c>
    </row>
    <row r="143" s="2" customFormat="1" ht="16.5" customHeight="1">
      <c r="A143" s="38"/>
      <c r="B143" s="39"/>
      <c r="C143" s="246" t="s">
        <v>257</v>
      </c>
      <c r="D143" s="246" t="s">
        <v>226</v>
      </c>
      <c r="E143" s="247" t="s">
        <v>663</v>
      </c>
      <c r="F143" s="248" t="s">
        <v>662</v>
      </c>
      <c r="G143" s="249" t="s">
        <v>635</v>
      </c>
      <c r="H143" s="250">
        <v>1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636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636</v>
      </c>
      <c r="BM143" s="257" t="s">
        <v>1663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665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2" customFormat="1" ht="16.5" customHeight="1">
      <c r="A145" s="38"/>
      <c r="B145" s="39"/>
      <c r="C145" s="246" t="s">
        <v>265</v>
      </c>
      <c r="D145" s="246" t="s">
        <v>226</v>
      </c>
      <c r="E145" s="247" t="s">
        <v>666</v>
      </c>
      <c r="F145" s="248" t="s">
        <v>667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231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293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1664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12" customFormat="1" ht="22.8" customHeight="1">
      <c r="A147" s="12"/>
      <c r="B147" s="230"/>
      <c r="C147" s="231"/>
      <c r="D147" s="232" t="s">
        <v>81</v>
      </c>
      <c r="E147" s="244" t="s">
        <v>670</v>
      </c>
      <c r="F147" s="244" t="s">
        <v>671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P148</f>
        <v>0</v>
      </c>
      <c r="Q147" s="238"/>
      <c r="R147" s="239">
        <f>R148</f>
        <v>0</v>
      </c>
      <c r="S147" s="238"/>
      <c r="T147" s="24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244</v>
      </c>
      <c r="AT147" s="242" t="s">
        <v>81</v>
      </c>
      <c r="AU147" s="242" t="s">
        <v>89</v>
      </c>
      <c r="AY147" s="241" t="s">
        <v>224</v>
      </c>
      <c r="BK147" s="243">
        <f>BK148</f>
        <v>0</v>
      </c>
    </row>
    <row r="148" s="2" customFormat="1" ht="16.5" customHeight="1">
      <c r="A148" s="38"/>
      <c r="B148" s="39"/>
      <c r="C148" s="246" t="s">
        <v>271</v>
      </c>
      <c r="D148" s="246" t="s">
        <v>226</v>
      </c>
      <c r="E148" s="247" t="s">
        <v>672</v>
      </c>
      <c r="F148" s="248" t="s">
        <v>671</v>
      </c>
      <c r="G148" s="249" t="s">
        <v>635</v>
      </c>
      <c r="H148" s="250">
        <v>1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636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636</v>
      </c>
      <c r="BM148" s="257" t="s">
        <v>1665</v>
      </c>
    </row>
    <row r="149" s="12" customFormat="1" ht="22.8" customHeight="1">
      <c r="A149" s="12"/>
      <c r="B149" s="230"/>
      <c r="C149" s="231"/>
      <c r="D149" s="232" t="s">
        <v>81</v>
      </c>
      <c r="E149" s="244" t="s">
        <v>674</v>
      </c>
      <c r="F149" s="244" t="s">
        <v>675</v>
      </c>
      <c r="G149" s="231"/>
      <c r="H149" s="231"/>
      <c r="I149" s="234"/>
      <c r="J149" s="245">
        <f>BK149</f>
        <v>0</v>
      </c>
      <c r="K149" s="231"/>
      <c r="L149" s="236"/>
      <c r="M149" s="237"/>
      <c r="N149" s="238"/>
      <c r="O149" s="238"/>
      <c r="P149" s="239">
        <f>P150</f>
        <v>0</v>
      </c>
      <c r="Q149" s="238"/>
      <c r="R149" s="239">
        <f>R150</f>
        <v>0</v>
      </c>
      <c r="S149" s="238"/>
      <c r="T149" s="24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1" t="s">
        <v>244</v>
      </c>
      <c r="AT149" s="242" t="s">
        <v>81</v>
      </c>
      <c r="AU149" s="242" t="s">
        <v>89</v>
      </c>
      <c r="AY149" s="241" t="s">
        <v>224</v>
      </c>
      <c r="BK149" s="243">
        <f>BK150</f>
        <v>0</v>
      </c>
    </row>
    <row r="150" s="2" customFormat="1" ht="16.5" customHeight="1">
      <c r="A150" s="38"/>
      <c r="B150" s="39"/>
      <c r="C150" s="246" t="s">
        <v>278</v>
      </c>
      <c r="D150" s="246" t="s">
        <v>226</v>
      </c>
      <c r="E150" s="247" t="s">
        <v>676</v>
      </c>
      <c r="F150" s="248" t="s">
        <v>677</v>
      </c>
      <c r="G150" s="249" t="s">
        <v>635</v>
      </c>
      <c r="H150" s="250">
        <v>1</v>
      </c>
      <c r="I150" s="251"/>
      <c r="J150" s="252">
        <f>ROUND(I150*H150,2)</f>
        <v>0</v>
      </c>
      <c r="K150" s="248" t="s">
        <v>230</v>
      </c>
      <c r="L150" s="44"/>
      <c r="M150" s="296" t="s">
        <v>1</v>
      </c>
      <c r="N150" s="297" t="s">
        <v>47</v>
      </c>
      <c r="O150" s="298"/>
      <c r="P150" s="299">
        <f>O150*H150</f>
        <v>0</v>
      </c>
      <c r="Q150" s="299">
        <v>0</v>
      </c>
      <c r="R150" s="299">
        <f>Q150*H150</f>
        <v>0</v>
      </c>
      <c r="S150" s="299">
        <v>0</v>
      </c>
      <c r="T150" s="3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636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636</v>
      </c>
      <c r="BM150" s="257" t="s">
        <v>1666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95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ZlIKJowj8xIVg8waJYgyNKfvDFWKE+cpOlvlbNy026Poo9jBEDDBge5+/y4cM3b/iRj8aLKG86VIEjHuKBofkA==" hashValue="i9SMn3TBdF3l61iRAP3oFLOHqNxEdZlEDA2XPwNaxewBJyoA5ifXjSBmClHM6AP7Uvc9WTEVVZ2xzqFndF2CYA==" algorithmName="SHA-512" password="CC35"/>
  <autoFilter ref="C125:K15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1496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1667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1498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1496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20-01-4/04 - Oprava propustku v km 4,236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Katusice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1496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20-01-4/04 - Oprava propustku v km 4,236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Katusice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89</v>
      </c>
      <c r="D124" s="246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230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636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636</v>
      </c>
      <c r="BM124" s="257" t="s">
        <v>1495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1668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kdUHT2S9qznlLMCL6r1caMAgyN01TSpfS3oj40ilIUWY21hrNybCuxMgatClMLVsCEmY0aWOQh+rnPGqRfJ5zQ==" hashValue="hz6LKm5UwEMA7Gv5BQIYJxPRQFOs4O+G1VoT34cYcvSo11chrt3Sp66jZI9me5HgvLiJzJG12Ad1+8XUhx/p0w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1669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1670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1671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ROUND((SUM(BE129:BE330)),  2)</f>
        <v>0</v>
      </c>
      <c r="G35" s="38"/>
      <c r="H35" s="38"/>
      <c r="I35" s="174">
        <v>0.20999999999999999</v>
      </c>
      <c r="J35" s="173">
        <f>ROUND(((SUM(BE129:BE330))*I35),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ROUND((SUM(BF129:BF330)),  2)</f>
        <v>0</v>
      </c>
      <c r="G36" s="38"/>
      <c r="H36" s="38"/>
      <c r="I36" s="174">
        <v>0.14999999999999999</v>
      </c>
      <c r="J36" s="173">
        <f>ROUND(((SUM(BF129:BF330))*I36),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ROUND((SUM(BG129:BG330)),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ROUND((SUM(BH129:BH330)),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ROUND((SUM(BI129:BI330)),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1669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20-01-5/01 - Oprava propustku v km 9,282 _ Propustek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Na Průhonech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J129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J130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J131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J226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199</v>
      </c>
      <c r="E101" s="214"/>
      <c r="F101" s="214"/>
      <c r="G101" s="214"/>
      <c r="H101" s="214"/>
      <c r="I101" s="215"/>
      <c r="J101" s="216">
        <f>J256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200</v>
      </c>
      <c r="E102" s="214"/>
      <c r="F102" s="214"/>
      <c r="G102" s="214"/>
      <c r="H102" s="214"/>
      <c r="I102" s="215"/>
      <c r="J102" s="216">
        <f>J271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202</v>
      </c>
      <c r="E103" s="214"/>
      <c r="F103" s="214"/>
      <c r="G103" s="214"/>
      <c r="H103" s="214"/>
      <c r="I103" s="215"/>
      <c r="J103" s="216">
        <f>J278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1228</v>
      </c>
      <c r="E104" s="214"/>
      <c r="F104" s="214"/>
      <c r="G104" s="214"/>
      <c r="H104" s="214"/>
      <c r="I104" s="215"/>
      <c r="J104" s="216">
        <f>J302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203</v>
      </c>
      <c r="E105" s="214"/>
      <c r="F105" s="214"/>
      <c r="G105" s="214"/>
      <c r="H105" s="214"/>
      <c r="I105" s="215"/>
      <c r="J105" s="216">
        <f>J316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5"/>
      <c r="C106" s="206"/>
      <c r="D106" s="207" t="s">
        <v>205</v>
      </c>
      <c r="E106" s="208"/>
      <c r="F106" s="208"/>
      <c r="G106" s="208"/>
      <c r="H106" s="208"/>
      <c r="I106" s="209"/>
      <c r="J106" s="210">
        <f>J318</f>
        <v>0</v>
      </c>
      <c r="K106" s="206"/>
      <c r="L106" s="21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2"/>
      <c r="C107" s="133"/>
      <c r="D107" s="213" t="s">
        <v>206</v>
      </c>
      <c r="E107" s="214"/>
      <c r="F107" s="214"/>
      <c r="G107" s="214"/>
      <c r="H107" s="214"/>
      <c r="I107" s="215"/>
      <c r="J107" s="216">
        <f>J319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95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98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2" t="s">
        <v>209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16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3.25" customHeight="1">
      <c r="A117" s="38"/>
      <c r="B117" s="39"/>
      <c r="C117" s="40"/>
      <c r="D117" s="40"/>
      <c r="E117" s="199" t="str">
        <f>E7</f>
        <v>Oprava mostních objektů v km 2,208, 9,094, 9,910 a 4,236, 9,298, 12,664 na trati Mšeno - Skalsko - Mladá Boleslav</v>
      </c>
      <c r="F117" s="31"/>
      <c r="G117" s="31"/>
      <c r="H117" s="31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0"/>
      <c r="C118" s="31" t="s">
        <v>181</v>
      </c>
      <c r="D118" s="21"/>
      <c r="E118" s="21"/>
      <c r="F118" s="21"/>
      <c r="G118" s="21"/>
      <c r="H118" s="21"/>
      <c r="I118" s="146"/>
      <c r="J118" s="21"/>
      <c r="K118" s="21"/>
      <c r="L118" s="19"/>
    </row>
    <row r="119" s="2" customFormat="1" ht="23.25" customHeight="1">
      <c r="A119" s="38"/>
      <c r="B119" s="39"/>
      <c r="C119" s="40"/>
      <c r="D119" s="40"/>
      <c r="E119" s="199" t="s">
        <v>1669</v>
      </c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183</v>
      </c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20-01-5/01 - Oprava propustku v km 9,282 _ Propustek</v>
      </c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21</v>
      </c>
      <c r="D123" s="40"/>
      <c r="E123" s="40"/>
      <c r="F123" s="26" t="str">
        <f>F14</f>
        <v>Na Průhonech</v>
      </c>
      <c r="G123" s="40"/>
      <c r="H123" s="40"/>
      <c r="I123" s="156" t="s">
        <v>23</v>
      </c>
      <c r="J123" s="79" t="str">
        <f>IF(J14="","",J14)</f>
        <v>20. 1. 2020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54.45" customHeight="1">
      <c r="A125" s="38"/>
      <c r="B125" s="39"/>
      <c r="C125" s="31" t="s">
        <v>29</v>
      </c>
      <c r="D125" s="40"/>
      <c r="E125" s="40"/>
      <c r="F125" s="26" t="str">
        <f>E17</f>
        <v>Správa železnic, státní organizace</v>
      </c>
      <c r="G125" s="40"/>
      <c r="H125" s="40"/>
      <c r="I125" s="156" t="s">
        <v>37</v>
      </c>
      <c r="J125" s="36" t="str">
        <f>E23</f>
        <v>Ing. Ivan Šír, projektování dopravních staveb a.s.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35</v>
      </c>
      <c r="D126" s="40"/>
      <c r="E126" s="40"/>
      <c r="F126" s="26" t="str">
        <f>IF(E20="","",E20)</f>
        <v>Vyplň údaj</v>
      </c>
      <c r="G126" s="40"/>
      <c r="H126" s="40"/>
      <c r="I126" s="156" t="s">
        <v>39</v>
      </c>
      <c r="J126" s="36" t="str">
        <f>E26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8"/>
      <c r="B128" s="219"/>
      <c r="C128" s="220" t="s">
        <v>210</v>
      </c>
      <c r="D128" s="221" t="s">
        <v>67</v>
      </c>
      <c r="E128" s="221" t="s">
        <v>63</v>
      </c>
      <c r="F128" s="221" t="s">
        <v>64</v>
      </c>
      <c r="G128" s="221" t="s">
        <v>211</v>
      </c>
      <c r="H128" s="221" t="s">
        <v>212</v>
      </c>
      <c r="I128" s="222" t="s">
        <v>213</v>
      </c>
      <c r="J128" s="221" t="s">
        <v>192</v>
      </c>
      <c r="K128" s="223" t="s">
        <v>214</v>
      </c>
      <c r="L128" s="224"/>
      <c r="M128" s="100" t="s">
        <v>1</v>
      </c>
      <c r="N128" s="101" t="s">
        <v>46</v>
      </c>
      <c r="O128" s="101" t="s">
        <v>215</v>
      </c>
      <c r="P128" s="101" t="s">
        <v>216</v>
      </c>
      <c r="Q128" s="101" t="s">
        <v>217</v>
      </c>
      <c r="R128" s="101" t="s">
        <v>218</v>
      </c>
      <c r="S128" s="101" t="s">
        <v>219</v>
      </c>
      <c r="T128" s="102" t="s">
        <v>220</v>
      </c>
      <c r="U128" s="218"/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</row>
    <row r="129" s="2" customFormat="1" ht="22.8" customHeight="1">
      <c r="A129" s="38"/>
      <c r="B129" s="39"/>
      <c r="C129" s="107" t="s">
        <v>221</v>
      </c>
      <c r="D129" s="40"/>
      <c r="E129" s="40"/>
      <c r="F129" s="40"/>
      <c r="G129" s="40"/>
      <c r="H129" s="40"/>
      <c r="I129" s="154"/>
      <c r="J129" s="225">
        <f>BK129</f>
        <v>0</v>
      </c>
      <c r="K129" s="40"/>
      <c r="L129" s="44"/>
      <c r="M129" s="103"/>
      <c r="N129" s="226"/>
      <c r="O129" s="104"/>
      <c r="P129" s="227">
        <f>P130+P318</f>
        <v>0</v>
      </c>
      <c r="Q129" s="104"/>
      <c r="R129" s="227">
        <f>R130+R318</f>
        <v>180.40594649610003</v>
      </c>
      <c r="S129" s="104"/>
      <c r="T129" s="228">
        <f>T130+T318</f>
        <v>46.615270000000002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6" t="s">
        <v>81</v>
      </c>
      <c r="AU129" s="16" t="s">
        <v>194</v>
      </c>
      <c r="BK129" s="229">
        <f>BK130+BK318</f>
        <v>0</v>
      </c>
    </row>
    <row r="130" s="12" customFormat="1" ht="25.92" customHeight="1">
      <c r="A130" s="12"/>
      <c r="B130" s="230"/>
      <c r="C130" s="231"/>
      <c r="D130" s="232" t="s">
        <v>81</v>
      </c>
      <c r="E130" s="233" t="s">
        <v>222</v>
      </c>
      <c r="F130" s="233" t="s">
        <v>223</v>
      </c>
      <c r="G130" s="231"/>
      <c r="H130" s="231"/>
      <c r="I130" s="234"/>
      <c r="J130" s="235">
        <f>BK130</f>
        <v>0</v>
      </c>
      <c r="K130" s="231"/>
      <c r="L130" s="236"/>
      <c r="M130" s="237"/>
      <c r="N130" s="238"/>
      <c r="O130" s="238"/>
      <c r="P130" s="239">
        <f>P131+P226+P256+P271+P278+P302+P316</f>
        <v>0</v>
      </c>
      <c r="Q130" s="238"/>
      <c r="R130" s="239">
        <f>R131+R226+R256+R271+R278+R302+R316</f>
        <v>180.35094649610002</v>
      </c>
      <c r="S130" s="238"/>
      <c r="T130" s="240">
        <f>T131+T226+T256+T271+T278+T302+T316</f>
        <v>46.615270000000002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89</v>
      </c>
      <c r="AT130" s="242" t="s">
        <v>81</v>
      </c>
      <c r="AU130" s="242" t="s">
        <v>82</v>
      </c>
      <c r="AY130" s="241" t="s">
        <v>224</v>
      </c>
      <c r="BK130" s="243">
        <f>BK131+BK226+BK256+BK271+BK278+BK302+BK316</f>
        <v>0</v>
      </c>
    </row>
    <row r="131" s="12" customFormat="1" ht="22.8" customHeight="1">
      <c r="A131" s="12"/>
      <c r="B131" s="230"/>
      <c r="C131" s="231"/>
      <c r="D131" s="232" t="s">
        <v>81</v>
      </c>
      <c r="E131" s="244" t="s">
        <v>89</v>
      </c>
      <c r="F131" s="244" t="s">
        <v>225</v>
      </c>
      <c r="G131" s="231"/>
      <c r="H131" s="231"/>
      <c r="I131" s="234"/>
      <c r="J131" s="245">
        <f>BK131</f>
        <v>0</v>
      </c>
      <c r="K131" s="231"/>
      <c r="L131" s="236"/>
      <c r="M131" s="237"/>
      <c r="N131" s="238"/>
      <c r="O131" s="238"/>
      <c r="P131" s="239">
        <f>SUM(P132:P225)</f>
        <v>0</v>
      </c>
      <c r="Q131" s="238"/>
      <c r="R131" s="239">
        <f>SUM(R132:R225)</f>
        <v>95.023498360000005</v>
      </c>
      <c r="S131" s="238"/>
      <c r="T131" s="240">
        <f>SUM(T132:T225)</f>
        <v>6.04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89</v>
      </c>
      <c r="AT131" s="242" t="s">
        <v>81</v>
      </c>
      <c r="AU131" s="242" t="s">
        <v>89</v>
      </c>
      <c r="AY131" s="241" t="s">
        <v>224</v>
      </c>
      <c r="BK131" s="243">
        <f>SUM(BK132:BK225)</f>
        <v>0</v>
      </c>
    </row>
    <row r="132" s="2" customFormat="1" ht="21.75" customHeight="1">
      <c r="A132" s="38"/>
      <c r="B132" s="39"/>
      <c r="C132" s="246" t="s">
        <v>89</v>
      </c>
      <c r="D132" s="246" t="s">
        <v>226</v>
      </c>
      <c r="E132" s="247" t="s">
        <v>1229</v>
      </c>
      <c r="F132" s="248" t="s">
        <v>1230</v>
      </c>
      <c r="G132" s="249" t="s">
        <v>229</v>
      </c>
      <c r="H132" s="250">
        <v>52.5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91</v>
      </c>
    </row>
    <row r="133" s="2" customFormat="1">
      <c r="A133" s="38"/>
      <c r="B133" s="39"/>
      <c r="C133" s="40"/>
      <c r="D133" s="259" t="s">
        <v>261</v>
      </c>
      <c r="E133" s="40"/>
      <c r="F133" s="260" t="s">
        <v>1500</v>
      </c>
      <c r="G133" s="40"/>
      <c r="H133" s="40"/>
      <c r="I133" s="154"/>
      <c r="J133" s="40"/>
      <c r="K133" s="40"/>
      <c r="L133" s="44"/>
      <c r="M133" s="261"/>
      <c r="N133" s="26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261</v>
      </c>
      <c r="AU133" s="16" t="s">
        <v>91</v>
      </c>
    </row>
    <row r="134" s="13" customFormat="1">
      <c r="A134" s="13"/>
      <c r="B134" s="263"/>
      <c r="C134" s="264"/>
      <c r="D134" s="259" t="s">
        <v>263</v>
      </c>
      <c r="E134" s="273" t="s">
        <v>1</v>
      </c>
      <c r="F134" s="265" t="s">
        <v>1672</v>
      </c>
      <c r="G134" s="264"/>
      <c r="H134" s="266">
        <v>49</v>
      </c>
      <c r="I134" s="267"/>
      <c r="J134" s="264"/>
      <c r="K134" s="264"/>
      <c r="L134" s="268"/>
      <c r="M134" s="269"/>
      <c r="N134" s="270"/>
      <c r="O134" s="270"/>
      <c r="P134" s="270"/>
      <c r="Q134" s="270"/>
      <c r="R134" s="270"/>
      <c r="S134" s="270"/>
      <c r="T134" s="27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2" t="s">
        <v>263</v>
      </c>
      <c r="AU134" s="272" t="s">
        <v>91</v>
      </c>
      <c r="AV134" s="13" t="s">
        <v>91</v>
      </c>
      <c r="AW134" s="13" t="s">
        <v>38</v>
      </c>
      <c r="AX134" s="13" t="s">
        <v>82</v>
      </c>
      <c r="AY134" s="272" t="s">
        <v>224</v>
      </c>
    </row>
    <row r="135" s="13" customFormat="1">
      <c r="A135" s="13"/>
      <c r="B135" s="263"/>
      <c r="C135" s="264"/>
      <c r="D135" s="259" t="s">
        <v>263</v>
      </c>
      <c r="E135" s="273" t="s">
        <v>1</v>
      </c>
      <c r="F135" s="265" t="s">
        <v>1673</v>
      </c>
      <c r="G135" s="264"/>
      <c r="H135" s="266">
        <v>56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2" t="s">
        <v>263</v>
      </c>
      <c r="AU135" s="272" t="s">
        <v>91</v>
      </c>
      <c r="AV135" s="13" t="s">
        <v>91</v>
      </c>
      <c r="AW135" s="13" t="s">
        <v>38</v>
      </c>
      <c r="AX135" s="13" t="s">
        <v>82</v>
      </c>
      <c r="AY135" s="272" t="s">
        <v>224</v>
      </c>
    </row>
    <row r="136" s="14" customFormat="1">
      <c r="A136" s="14"/>
      <c r="B136" s="274"/>
      <c r="C136" s="275"/>
      <c r="D136" s="259" t="s">
        <v>263</v>
      </c>
      <c r="E136" s="276" t="s">
        <v>1</v>
      </c>
      <c r="F136" s="277" t="s">
        <v>277</v>
      </c>
      <c r="G136" s="275"/>
      <c r="H136" s="278">
        <v>105</v>
      </c>
      <c r="I136" s="279"/>
      <c r="J136" s="275"/>
      <c r="K136" s="275"/>
      <c r="L136" s="280"/>
      <c r="M136" s="281"/>
      <c r="N136" s="282"/>
      <c r="O136" s="282"/>
      <c r="P136" s="282"/>
      <c r="Q136" s="282"/>
      <c r="R136" s="282"/>
      <c r="S136" s="282"/>
      <c r="T136" s="28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4" t="s">
        <v>263</v>
      </c>
      <c r="AU136" s="284" t="s">
        <v>91</v>
      </c>
      <c r="AV136" s="14" t="s">
        <v>231</v>
      </c>
      <c r="AW136" s="14" t="s">
        <v>38</v>
      </c>
      <c r="AX136" s="14" t="s">
        <v>82</v>
      </c>
      <c r="AY136" s="284" t="s">
        <v>224</v>
      </c>
    </row>
    <row r="137" s="13" customFormat="1">
      <c r="A137" s="13"/>
      <c r="B137" s="263"/>
      <c r="C137" s="264"/>
      <c r="D137" s="259" t="s">
        <v>263</v>
      </c>
      <c r="E137" s="273" t="s">
        <v>1</v>
      </c>
      <c r="F137" s="265" t="s">
        <v>1674</v>
      </c>
      <c r="G137" s="264"/>
      <c r="H137" s="266">
        <v>52.5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2" t="s">
        <v>263</v>
      </c>
      <c r="AU137" s="272" t="s">
        <v>91</v>
      </c>
      <c r="AV137" s="13" t="s">
        <v>91</v>
      </c>
      <c r="AW137" s="13" t="s">
        <v>38</v>
      </c>
      <c r="AX137" s="13" t="s">
        <v>82</v>
      </c>
      <c r="AY137" s="272" t="s">
        <v>224</v>
      </c>
    </row>
    <row r="138" s="14" customFormat="1">
      <c r="A138" s="14"/>
      <c r="B138" s="274"/>
      <c r="C138" s="275"/>
      <c r="D138" s="259" t="s">
        <v>263</v>
      </c>
      <c r="E138" s="276" t="s">
        <v>1</v>
      </c>
      <c r="F138" s="277" t="s">
        <v>277</v>
      </c>
      <c r="G138" s="275"/>
      <c r="H138" s="278">
        <v>52.5</v>
      </c>
      <c r="I138" s="279"/>
      <c r="J138" s="275"/>
      <c r="K138" s="275"/>
      <c r="L138" s="280"/>
      <c r="M138" s="281"/>
      <c r="N138" s="282"/>
      <c r="O138" s="282"/>
      <c r="P138" s="282"/>
      <c r="Q138" s="282"/>
      <c r="R138" s="282"/>
      <c r="S138" s="282"/>
      <c r="T138" s="28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4" t="s">
        <v>263</v>
      </c>
      <c r="AU138" s="284" t="s">
        <v>91</v>
      </c>
      <c r="AV138" s="14" t="s">
        <v>231</v>
      </c>
      <c r="AW138" s="14" t="s">
        <v>38</v>
      </c>
      <c r="AX138" s="14" t="s">
        <v>89</v>
      </c>
      <c r="AY138" s="284" t="s">
        <v>224</v>
      </c>
    </row>
    <row r="139" s="2" customFormat="1" ht="16.5" customHeight="1">
      <c r="A139" s="38"/>
      <c r="B139" s="39"/>
      <c r="C139" s="246" t="s">
        <v>91</v>
      </c>
      <c r="D139" s="246" t="s">
        <v>226</v>
      </c>
      <c r="E139" s="247" t="s">
        <v>233</v>
      </c>
      <c r="F139" s="248" t="s">
        <v>234</v>
      </c>
      <c r="G139" s="249" t="s">
        <v>229</v>
      </c>
      <c r="H139" s="250">
        <v>10.5</v>
      </c>
      <c r="I139" s="251"/>
      <c r="J139" s="252">
        <f>ROUND(I139*H139,2)</f>
        <v>0</v>
      </c>
      <c r="K139" s="248" t="s">
        <v>230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6.0000000000000002E-05</v>
      </c>
      <c r="R139" s="255">
        <f>Q139*H139</f>
        <v>0.00063000000000000003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231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231</v>
      </c>
      <c r="BM139" s="257" t="s">
        <v>231</v>
      </c>
    </row>
    <row r="140" s="2" customFormat="1">
      <c r="A140" s="38"/>
      <c r="B140" s="39"/>
      <c r="C140" s="40"/>
      <c r="D140" s="259" t="s">
        <v>261</v>
      </c>
      <c r="E140" s="40"/>
      <c r="F140" s="260" t="s">
        <v>1501</v>
      </c>
      <c r="G140" s="40"/>
      <c r="H140" s="40"/>
      <c r="I140" s="154"/>
      <c r="J140" s="40"/>
      <c r="K140" s="40"/>
      <c r="L140" s="44"/>
      <c r="M140" s="261"/>
      <c r="N140" s="26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261</v>
      </c>
      <c r="AU140" s="16" t="s">
        <v>91</v>
      </c>
    </row>
    <row r="141" s="13" customFormat="1">
      <c r="A141" s="13"/>
      <c r="B141" s="263"/>
      <c r="C141" s="264"/>
      <c r="D141" s="259" t="s">
        <v>263</v>
      </c>
      <c r="E141" s="273" t="s">
        <v>1</v>
      </c>
      <c r="F141" s="265" t="s">
        <v>1675</v>
      </c>
      <c r="G141" s="264"/>
      <c r="H141" s="266">
        <v>10.5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2" t="s">
        <v>263</v>
      </c>
      <c r="AU141" s="272" t="s">
        <v>91</v>
      </c>
      <c r="AV141" s="13" t="s">
        <v>91</v>
      </c>
      <c r="AW141" s="13" t="s">
        <v>38</v>
      </c>
      <c r="AX141" s="13" t="s">
        <v>82</v>
      </c>
      <c r="AY141" s="272" t="s">
        <v>224</v>
      </c>
    </row>
    <row r="142" s="14" customFormat="1">
      <c r="A142" s="14"/>
      <c r="B142" s="274"/>
      <c r="C142" s="275"/>
      <c r="D142" s="259" t="s">
        <v>263</v>
      </c>
      <c r="E142" s="276" t="s">
        <v>1</v>
      </c>
      <c r="F142" s="277" t="s">
        <v>277</v>
      </c>
      <c r="G142" s="275"/>
      <c r="H142" s="278">
        <v>10.5</v>
      </c>
      <c r="I142" s="279"/>
      <c r="J142" s="275"/>
      <c r="K142" s="275"/>
      <c r="L142" s="280"/>
      <c r="M142" s="281"/>
      <c r="N142" s="282"/>
      <c r="O142" s="282"/>
      <c r="P142" s="282"/>
      <c r="Q142" s="282"/>
      <c r="R142" s="282"/>
      <c r="S142" s="282"/>
      <c r="T142" s="28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4" t="s">
        <v>263</v>
      </c>
      <c r="AU142" s="284" t="s">
        <v>91</v>
      </c>
      <c r="AV142" s="14" t="s">
        <v>231</v>
      </c>
      <c r="AW142" s="14" t="s">
        <v>38</v>
      </c>
      <c r="AX142" s="14" t="s">
        <v>89</v>
      </c>
      <c r="AY142" s="284" t="s">
        <v>224</v>
      </c>
    </row>
    <row r="143" s="2" customFormat="1" ht="21.75" customHeight="1">
      <c r="A143" s="38"/>
      <c r="B143" s="39"/>
      <c r="C143" s="246" t="s">
        <v>236</v>
      </c>
      <c r="D143" s="246" t="s">
        <v>226</v>
      </c>
      <c r="E143" s="247" t="s">
        <v>1234</v>
      </c>
      <c r="F143" s="248" t="s">
        <v>1235</v>
      </c>
      <c r="G143" s="249" t="s">
        <v>229</v>
      </c>
      <c r="H143" s="250">
        <v>10.5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249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1501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13" customFormat="1">
      <c r="A145" s="13"/>
      <c r="B145" s="263"/>
      <c r="C145" s="264"/>
      <c r="D145" s="259" t="s">
        <v>263</v>
      </c>
      <c r="E145" s="273" t="s">
        <v>1</v>
      </c>
      <c r="F145" s="265" t="s">
        <v>1675</v>
      </c>
      <c r="G145" s="264"/>
      <c r="H145" s="266">
        <v>10.5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2" t="s">
        <v>263</v>
      </c>
      <c r="AU145" s="272" t="s">
        <v>91</v>
      </c>
      <c r="AV145" s="13" t="s">
        <v>91</v>
      </c>
      <c r="AW145" s="13" t="s">
        <v>38</v>
      </c>
      <c r="AX145" s="13" t="s">
        <v>82</v>
      </c>
      <c r="AY145" s="272" t="s">
        <v>224</v>
      </c>
    </row>
    <row r="146" s="14" customFormat="1">
      <c r="A146" s="14"/>
      <c r="B146" s="274"/>
      <c r="C146" s="275"/>
      <c r="D146" s="259" t="s">
        <v>263</v>
      </c>
      <c r="E146" s="276" t="s">
        <v>1</v>
      </c>
      <c r="F146" s="277" t="s">
        <v>277</v>
      </c>
      <c r="G146" s="275"/>
      <c r="H146" s="278">
        <v>10.5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4" t="s">
        <v>263</v>
      </c>
      <c r="AU146" s="284" t="s">
        <v>91</v>
      </c>
      <c r="AV146" s="14" t="s">
        <v>231</v>
      </c>
      <c r="AW146" s="14" t="s">
        <v>38</v>
      </c>
      <c r="AX146" s="14" t="s">
        <v>89</v>
      </c>
      <c r="AY146" s="284" t="s">
        <v>224</v>
      </c>
    </row>
    <row r="147" s="2" customFormat="1" ht="21.75" customHeight="1">
      <c r="A147" s="38"/>
      <c r="B147" s="39"/>
      <c r="C147" s="246" t="s">
        <v>231</v>
      </c>
      <c r="D147" s="246" t="s">
        <v>226</v>
      </c>
      <c r="E147" s="247" t="s">
        <v>1244</v>
      </c>
      <c r="F147" s="248" t="s">
        <v>1245</v>
      </c>
      <c r="G147" s="249" t="s">
        <v>229</v>
      </c>
      <c r="H147" s="250">
        <v>5</v>
      </c>
      <c r="I147" s="251"/>
      <c r="J147" s="252">
        <f>ROUND(I147*H147,2)</f>
        <v>0</v>
      </c>
      <c r="K147" s="248" t="s">
        <v>230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0.47999999999999998</v>
      </c>
      <c r="T147" s="256">
        <f>S147*H147</f>
        <v>2.3999999999999999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257</v>
      </c>
    </row>
    <row r="148" s="13" customFormat="1">
      <c r="A148" s="13"/>
      <c r="B148" s="263"/>
      <c r="C148" s="264"/>
      <c r="D148" s="259" t="s">
        <v>263</v>
      </c>
      <c r="E148" s="273" t="s">
        <v>1</v>
      </c>
      <c r="F148" s="265" t="s">
        <v>1676</v>
      </c>
      <c r="G148" s="264"/>
      <c r="H148" s="266">
        <v>5</v>
      </c>
      <c r="I148" s="267"/>
      <c r="J148" s="264"/>
      <c r="K148" s="264"/>
      <c r="L148" s="268"/>
      <c r="M148" s="269"/>
      <c r="N148" s="270"/>
      <c r="O148" s="270"/>
      <c r="P148" s="270"/>
      <c r="Q148" s="270"/>
      <c r="R148" s="270"/>
      <c r="S148" s="270"/>
      <c r="T148" s="27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2" t="s">
        <v>263</v>
      </c>
      <c r="AU148" s="272" t="s">
        <v>91</v>
      </c>
      <c r="AV148" s="13" t="s">
        <v>91</v>
      </c>
      <c r="AW148" s="13" t="s">
        <v>38</v>
      </c>
      <c r="AX148" s="13" t="s">
        <v>82</v>
      </c>
      <c r="AY148" s="272" t="s">
        <v>224</v>
      </c>
    </row>
    <row r="149" s="14" customFormat="1">
      <c r="A149" s="14"/>
      <c r="B149" s="274"/>
      <c r="C149" s="275"/>
      <c r="D149" s="259" t="s">
        <v>263</v>
      </c>
      <c r="E149" s="276" t="s">
        <v>1</v>
      </c>
      <c r="F149" s="277" t="s">
        <v>277</v>
      </c>
      <c r="G149" s="275"/>
      <c r="H149" s="278">
        <v>5</v>
      </c>
      <c r="I149" s="279"/>
      <c r="J149" s="275"/>
      <c r="K149" s="275"/>
      <c r="L149" s="280"/>
      <c r="M149" s="281"/>
      <c r="N149" s="282"/>
      <c r="O149" s="282"/>
      <c r="P149" s="282"/>
      <c r="Q149" s="282"/>
      <c r="R149" s="282"/>
      <c r="S149" s="282"/>
      <c r="T149" s="28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4" t="s">
        <v>263</v>
      </c>
      <c r="AU149" s="284" t="s">
        <v>91</v>
      </c>
      <c r="AV149" s="14" t="s">
        <v>231</v>
      </c>
      <c r="AW149" s="14" t="s">
        <v>38</v>
      </c>
      <c r="AX149" s="14" t="s">
        <v>89</v>
      </c>
      <c r="AY149" s="284" t="s">
        <v>224</v>
      </c>
    </row>
    <row r="150" s="2" customFormat="1" ht="16.5" customHeight="1">
      <c r="A150" s="38"/>
      <c r="B150" s="39"/>
      <c r="C150" s="246" t="s">
        <v>244</v>
      </c>
      <c r="D150" s="246" t="s">
        <v>226</v>
      </c>
      <c r="E150" s="247" t="s">
        <v>1247</v>
      </c>
      <c r="F150" s="248" t="s">
        <v>1248</v>
      </c>
      <c r="G150" s="249" t="s">
        <v>247</v>
      </c>
      <c r="H150" s="250">
        <v>2</v>
      </c>
      <c r="I150" s="251"/>
      <c r="J150" s="252">
        <f>ROUND(I150*H150,2)</f>
        <v>0</v>
      </c>
      <c r="K150" s="248" t="s">
        <v>230</v>
      </c>
      <c r="L150" s="44"/>
      <c r="M150" s="253" t="s">
        <v>1</v>
      </c>
      <c r="N150" s="254" t="s">
        <v>47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1.8200000000000001</v>
      </c>
      <c r="T150" s="256">
        <f>S150*H150</f>
        <v>3.6400000000000001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231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271</v>
      </c>
    </row>
    <row r="151" s="2" customFormat="1">
      <c r="A151" s="38"/>
      <c r="B151" s="39"/>
      <c r="C151" s="40"/>
      <c r="D151" s="259" t="s">
        <v>261</v>
      </c>
      <c r="E151" s="40"/>
      <c r="F151" s="260" t="s">
        <v>1504</v>
      </c>
      <c r="G151" s="40"/>
      <c r="H151" s="40"/>
      <c r="I151" s="154"/>
      <c r="J151" s="40"/>
      <c r="K151" s="40"/>
      <c r="L151" s="44"/>
      <c r="M151" s="261"/>
      <c r="N151" s="26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261</v>
      </c>
      <c r="AU151" s="16" t="s">
        <v>91</v>
      </c>
    </row>
    <row r="152" s="13" customFormat="1">
      <c r="A152" s="13"/>
      <c r="B152" s="263"/>
      <c r="C152" s="264"/>
      <c r="D152" s="259" t="s">
        <v>263</v>
      </c>
      <c r="E152" s="273" t="s">
        <v>1</v>
      </c>
      <c r="F152" s="265" t="s">
        <v>1677</v>
      </c>
      <c r="G152" s="264"/>
      <c r="H152" s="266">
        <v>2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2" t="s">
        <v>263</v>
      </c>
      <c r="AU152" s="272" t="s">
        <v>91</v>
      </c>
      <c r="AV152" s="13" t="s">
        <v>91</v>
      </c>
      <c r="AW152" s="13" t="s">
        <v>38</v>
      </c>
      <c r="AX152" s="13" t="s">
        <v>82</v>
      </c>
      <c r="AY152" s="272" t="s">
        <v>224</v>
      </c>
    </row>
    <row r="153" s="14" customFormat="1">
      <c r="A153" s="14"/>
      <c r="B153" s="274"/>
      <c r="C153" s="275"/>
      <c r="D153" s="259" t="s">
        <v>263</v>
      </c>
      <c r="E153" s="276" t="s">
        <v>1</v>
      </c>
      <c r="F153" s="277" t="s">
        <v>277</v>
      </c>
      <c r="G153" s="275"/>
      <c r="H153" s="278">
        <v>2</v>
      </c>
      <c r="I153" s="279"/>
      <c r="J153" s="275"/>
      <c r="K153" s="275"/>
      <c r="L153" s="280"/>
      <c r="M153" s="281"/>
      <c r="N153" s="282"/>
      <c r="O153" s="282"/>
      <c r="P153" s="282"/>
      <c r="Q153" s="282"/>
      <c r="R153" s="282"/>
      <c r="S153" s="282"/>
      <c r="T153" s="28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4" t="s">
        <v>263</v>
      </c>
      <c r="AU153" s="284" t="s">
        <v>91</v>
      </c>
      <c r="AV153" s="14" t="s">
        <v>231</v>
      </c>
      <c r="AW153" s="14" t="s">
        <v>38</v>
      </c>
      <c r="AX153" s="14" t="s">
        <v>89</v>
      </c>
      <c r="AY153" s="284" t="s">
        <v>224</v>
      </c>
    </row>
    <row r="154" s="2" customFormat="1" ht="21.75" customHeight="1">
      <c r="A154" s="38"/>
      <c r="B154" s="39"/>
      <c r="C154" s="246" t="s">
        <v>249</v>
      </c>
      <c r="D154" s="246" t="s">
        <v>226</v>
      </c>
      <c r="E154" s="247" t="s">
        <v>1251</v>
      </c>
      <c r="F154" s="248" t="s">
        <v>1252</v>
      </c>
      <c r="G154" s="249" t="s">
        <v>247</v>
      </c>
      <c r="H154" s="250">
        <v>3</v>
      </c>
      <c r="I154" s="251"/>
      <c r="J154" s="252">
        <f>ROUND(I154*H154,2)</f>
        <v>0</v>
      </c>
      <c r="K154" s="248" t="s">
        <v>230</v>
      </c>
      <c r="L154" s="44"/>
      <c r="M154" s="253" t="s">
        <v>1</v>
      </c>
      <c r="N154" s="254" t="s">
        <v>47</v>
      </c>
      <c r="O154" s="91"/>
      <c r="P154" s="255">
        <f>O154*H154</f>
        <v>0</v>
      </c>
      <c r="Q154" s="255">
        <v>0.40000000000000002</v>
      </c>
      <c r="R154" s="255">
        <f>Q154*H154</f>
        <v>1.2000000000000002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231</v>
      </c>
      <c r="AT154" s="257" t="s">
        <v>226</v>
      </c>
      <c r="AU154" s="257" t="s">
        <v>91</v>
      </c>
      <c r="AY154" s="16" t="s">
        <v>224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89</v>
      </c>
      <c r="BK154" s="258">
        <f>ROUND(I154*H154,2)</f>
        <v>0</v>
      </c>
      <c r="BL154" s="16" t="s">
        <v>231</v>
      </c>
      <c r="BM154" s="257" t="s">
        <v>282</v>
      </c>
    </row>
    <row r="155" s="13" customFormat="1">
      <c r="A155" s="13"/>
      <c r="B155" s="263"/>
      <c r="C155" s="264"/>
      <c r="D155" s="259" t="s">
        <v>263</v>
      </c>
      <c r="E155" s="273" t="s">
        <v>1</v>
      </c>
      <c r="F155" s="265" t="s">
        <v>1678</v>
      </c>
      <c r="G155" s="264"/>
      <c r="H155" s="266">
        <v>3</v>
      </c>
      <c r="I155" s="267"/>
      <c r="J155" s="264"/>
      <c r="K155" s="264"/>
      <c r="L155" s="268"/>
      <c r="M155" s="269"/>
      <c r="N155" s="270"/>
      <c r="O155" s="270"/>
      <c r="P155" s="270"/>
      <c r="Q155" s="270"/>
      <c r="R155" s="270"/>
      <c r="S155" s="270"/>
      <c r="T155" s="27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2" t="s">
        <v>263</v>
      </c>
      <c r="AU155" s="272" t="s">
        <v>91</v>
      </c>
      <c r="AV155" s="13" t="s">
        <v>91</v>
      </c>
      <c r="AW155" s="13" t="s">
        <v>38</v>
      </c>
      <c r="AX155" s="13" t="s">
        <v>82</v>
      </c>
      <c r="AY155" s="272" t="s">
        <v>224</v>
      </c>
    </row>
    <row r="156" s="14" customFormat="1">
      <c r="A156" s="14"/>
      <c r="B156" s="274"/>
      <c r="C156" s="275"/>
      <c r="D156" s="259" t="s">
        <v>263</v>
      </c>
      <c r="E156" s="276" t="s">
        <v>1</v>
      </c>
      <c r="F156" s="277" t="s">
        <v>277</v>
      </c>
      <c r="G156" s="275"/>
      <c r="H156" s="278">
        <v>3</v>
      </c>
      <c r="I156" s="279"/>
      <c r="J156" s="275"/>
      <c r="K156" s="275"/>
      <c r="L156" s="280"/>
      <c r="M156" s="281"/>
      <c r="N156" s="282"/>
      <c r="O156" s="282"/>
      <c r="P156" s="282"/>
      <c r="Q156" s="282"/>
      <c r="R156" s="282"/>
      <c r="S156" s="282"/>
      <c r="T156" s="28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4" t="s">
        <v>263</v>
      </c>
      <c r="AU156" s="284" t="s">
        <v>91</v>
      </c>
      <c r="AV156" s="14" t="s">
        <v>231</v>
      </c>
      <c r="AW156" s="14" t="s">
        <v>38</v>
      </c>
      <c r="AX156" s="14" t="s">
        <v>89</v>
      </c>
      <c r="AY156" s="284" t="s">
        <v>224</v>
      </c>
    </row>
    <row r="157" s="2" customFormat="1" ht="16.5" customHeight="1">
      <c r="A157" s="38"/>
      <c r="B157" s="39"/>
      <c r="C157" s="246" t="s">
        <v>253</v>
      </c>
      <c r="D157" s="246" t="s">
        <v>226</v>
      </c>
      <c r="E157" s="247" t="s">
        <v>1254</v>
      </c>
      <c r="F157" s="248" t="s">
        <v>1255</v>
      </c>
      <c r="G157" s="249" t="s">
        <v>239</v>
      </c>
      <c r="H157" s="250">
        <v>10</v>
      </c>
      <c r="I157" s="251"/>
      <c r="J157" s="252">
        <f>ROUND(I157*H157,2)</f>
        <v>0</v>
      </c>
      <c r="K157" s="248" t="s">
        <v>230</v>
      </c>
      <c r="L157" s="44"/>
      <c r="M157" s="253" t="s">
        <v>1</v>
      </c>
      <c r="N157" s="254" t="s">
        <v>47</v>
      </c>
      <c r="O157" s="91"/>
      <c r="P157" s="255">
        <f>O157*H157</f>
        <v>0</v>
      </c>
      <c r="Q157" s="255">
        <v>0.015590796000000001</v>
      </c>
      <c r="R157" s="255">
        <f>Q157*H157</f>
        <v>0.15590796000000001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231</v>
      </c>
      <c r="AT157" s="257" t="s">
        <v>226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293</v>
      </c>
    </row>
    <row r="158" s="2" customFormat="1">
      <c r="A158" s="38"/>
      <c r="B158" s="39"/>
      <c r="C158" s="40"/>
      <c r="D158" s="259" t="s">
        <v>261</v>
      </c>
      <c r="E158" s="40"/>
      <c r="F158" s="260" t="s">
        <v>1507</v>
      </c>
      <c r="G158" s="40"/>
      <c r="H158" s="40"/>
      <c r="I158" s="154"/>
      <c r="J158" s="40"/>
      <c r="K158" s="40"/>
      <c r="L158" s="44"/>
      <c r="M158" s="261"/>
      <c r="N158" s="26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261</v>
      </c>
      <c r="AU158" s="16" t="s">
        <v>91</v>
      </c>
    </row>
    <row r="159" s="2" customFormat="1" ht="21.75" customHeight="1">
      <c r="A159" s="38"/>
      <c r="B159" s="39"/>
      <c r="C159" s="246" t="s">
        <v>257</v>
      </c>
      <c r="D159" s="246" t="s">
        <v>226</v>
      </c>
      <c r="E159" s="247" t="s">
        <v>1257</v>
      </c>
      <c r="F159" s="248" t="s">
        <v>1258</v>
      </c>
      <c r="G159" s="249" t="s">
        <v>408</v>
      </c>
      <c r="H159" s="250">
        <v>12</v>
      </c>
      <c r="I159" s="251"/>
      <c r="J159" s="252">
        <f>ROUND(I159*H159,2)</f>
        <v>0</v>
      </c>
      <c r="K159" s="248" t="s">
        <v>230</v>
      </c>
      <c r="L159" s="44"/>
      <c r="M159" s="253" t="s">
        <v>1</v>
      </c>
      <c r="N159" s="254" t="s">
        <v>47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231</v>
      </c>
      <c r="AT159" s="257" t="s">
        <v>226</v>
      </c>
      <c r="AU159" s="257" t="s">
        <v>91</v>
      </c>
      <c r="AY159" s="16" t="s">
        <v>224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89</v>
      </c>
      <c r="BK159" s="258">
        <f>ROUND(I159*H159,2)</f>
        <v>0</v>
      </c>
      <c r="BL159" s="16" t="s">
        <v>231</v>
      </c>
      <c r="BM159" s="257" t="s">
        <v>303</v>
      </c>
    </row>
    <row r="160" s="2" customFormat="1">
      <c r="A160" s="38"/>
      <c r="B160" s="39"/>
      <c r="C160" s="40"/>
      <c r="D160" s="259" t="s">
        <v>261</v>
      </c>
      <c r="E160" s="40"/>
      <c r="F160" s="260" t="s">
        <v>1508</v>
      </c>
      <c r="G160" s="40"/>
      <c r="H160" s="40"/>
      <c r="I160" s="154"/>
      <c r="J160" s="40"/>
      <c r="K160" s="40"/>
      <c r="L160" s="44"/>
      <c r="M160" s="261"/>
      <c r="N160" s="26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261</v>
      </c>
      <c r="AU160" s="16" t="s">
        <v>91</v>
      </c>
    </row>
    <row r="161" s="2" customFormat="1" ht="21.75" customHeight="1">
      <c r="A161" s="38"/>
      <c r="B161" s="39"/>
      <c r="C161" s="246" t="s">
        <v>265</v>
      </c>
      <c r="D161" s="246" t="s">
        <v>226</v>
      </c>
      <c r="E161" s="247" t="s">
        <v>1260</v>
      </c>
      <c r="F161" s="248" t="s">
        <v>1261</v>
      </c>
      <c r="G161" s="249" t="s">
        <v>1262</v>
      </c>
      <c r="H161" s="250">
        <v>3</v>
      </c>
      <c r="I161" s="251"/>
      <c r="J161" s="252">
        <f>ROUND(I161*H161,2)</f>
        <v>0</v>
      </c>
      <c r="K161" s="248" t="s">
        <v>230</v>
      </c>
      <c r="L161" s="44"/>
      <c r="M161" s="253" t="s">
        <v>1</v>
      </c>
      <c r="N161" s="254" t="s">
        <v>47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231</v>
      </c>
      <c r="AT161" s="257" t="s">
        <v>226</v>
      </c>
      <c r="AU161" s="257" t="s">
        <v>91</v>
      </c>
      <c r="AY161" s="16" t="s">
        <v>224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89</v>
      </c>
      <c r="BK161" s="258">
        <f>ROUND(I161*H161,2)</f>
        <v>0</v>
      </c>
      <c r="BL161" s="16" t="s">
        <v>231</v>
      </c>
      <c r="BM161" s="257" t="s">
        <v>313</v>
      </c>
    </row>
    <row r="162" s="2" customFormat="1" ht="21.75" customHeight="1">
      <c r="A162" s="38"/>
      <c r="B162" s="39"/>
      <c r="C162" s="246" t="s">
        <v>271</v>
      </c>
      <c r="D162" s="246" t="s">
        <v>226</v>
      </c>
      <c r="E162" s="247" t="s">
        <v>237</v>
      </c>
      <c r="F162" s="248" t="s">
        <v>238</v>
      </c>
      <c r="G162" s="249" t="s">
        <v>239</v>
      </c>
      <c r="H162" s="250">
        <v>18</v>
      </c>
      <c r="I162" s="251"/>
      <c r="J162" s="252">
        <f>ROUND(I162*H162,2)</f>
        <v>0</v>
      </c>
      <c r="K162" s="248" t="s">
        <v>230</v>
      </c>
      <c r="L162" s="44"/>
      <c r="M162" s="253" t="s">
        <v>1</v>
      </c>
      <c r="N162" s="254" t="s">
        <v>47</v>
      </c>
      <c r="O162" s="91"/>
      <c r="P162" s="255">
        <f>O162*H162</f>
        <v>0</v>
      </c>
      <c r="Q162" s="255">
        <v>0.036904300000000001</v>
      </c>
      <c r="R162" s="255">
        <f>Q162*H162</f>
        <v>0.66427740000000002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231</v>
      </c>
      <c r="AT162" s="257" t="s">
        <v>226</v>
      </c>
      <c r="AU162" s="257" t="s">
        <v>91</v>
      </c>
      <c r="AY162" s="16" t="s">
        <v>224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89</v>
      </c>
      <c r="BK162" s="258">
        <f>ROUND(I162*H162,2)</f>
        <v>0</v>
      </c>
      <c r="BL162" s="16" t="s">
        <v>231</v>
      </c>
      <c r="BM162" s="257" t="s">
        <v>324</v>
      </c>
    </row>
    <row r="163" s="2" customFormat="1">
      <c r="A163" s="38"/>
      <c r="B163" s="39"/>
      <c r="C163" s="40"/>
      <c r="D163" s="259" t="s">
        <v>261</v>
      </c>
      <c r="E163" s="40"/>
      <c r="F163" s="260" t="s">
        <v>1509</v>
      </c>
      <c r="G163" s="40"/>
      <c r="H163" s="40"/>
      <c r="I163" s="154"/>
      <c r="J163" s="40"/>
      <c r="K163" s="40"/>
      <c r="L163" s="44"/>
      <c r="M163" s="261"/>
      <c r="N163" s="26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6" t="s">
        <v>261</v>
      </c>
      <c r="AU163" s="16" t="s">
        <v>91</v>
      </c>
    </row>
    <row r="164" s="13" customFormat="1">
      <c r="A164" s="13"/>
      <c r="B164" s="263"/>
      <c r="C164" s="264"/>
      <c r="D164" s="259" t="s">
        <v>263</v>
      </c>
      <c r="E164" s="273" t="s">
        <v>1</v>
      </c>
      <c r="F164" s="265" t="s">
        <v>313</v>
      </c>
      <c r="G164" s="264"/>
      <c r="H164" s="266">
        <v>18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38</v>
      </c>
      <c r="AX164" s="13" t="s">
        <v>82</v>
      </c>
      <c r="AY164" s="272" t="s">
        <v>224</v>
      </c>
    </row>
    <row r="165" s="14" customFormat="1">
      <c r="A165" s="14"/>
      <c r="B165" s="274"/>
      <c r="C165" s="275"/>
      <c r="D165" s="259" t="s">
        <v>263</v>
      </c>
      <c r="E165" s="276" t="s">
        <v>1</v>
      </c>
      <c r="F165" s="277" t="s">
        <v>277</v>
      </c>
      <c r="G165" s="275"/>
      <c r="H165" s="278">
        <v>18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4" t="s">
        <v>263</v>
      </c>
      <c r="AU165" s="284" t="s">
        <v>91</v>
      </c>
      <c r="AV165" s="14" t="s">
        <v>231</v>
      </c>
      <c r="AW165" s="14" t="s">
        <v>38</v>
      </c>
      <c r="AX165" s="14" t="s">
        <v>89</v>
      </c>
      <c r="AY165" s="284" t="s">
        <v>224</v>
      </c>
    </row>
    <row r="166" s="2" customFormat="1" ht="16.5" customHeight="1">
      <c r="A166" s="38"/>
      <c r="B166" s="39"/>
      <c r="C166" s="246" t="s">
        <v>278</v>
      </c>
      <c r="D166" s="246" t="s">
        <v>226</v>
      </c>
      <c r="E166" s="247" t="s">
        <v>241</v>
      </c>
      <c r="F166" s="248" t="s">
        <v>242</v>
      </c>
      <c r="G166" s="249" t="s">
        <v>239</v>
      </c>
      <c r="H166" s="250">
        <v>18</v>
      </c>
      <c r="I166" s="251"/>
      <c r="J166" s="252">
        <f>ROUND(I166*H166,2)</f>
        <v>0</v>
      </c>
      <c r="K166" s="248" t="s">
        <v>1</v>
      </c>
      <c r="L166" s="44"/>
      <c r="M166" s="253" t="s">
        <v>1</v>
      </c>
      <c r="N166" s="254" t="s">
        <v>47</v>
      </c>
      <c r="O166" s="91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231</v>
      </c>
      <c r="AT166" s="257" t="s">
        <v>226</v>
      </c>
      <c r="AU166" s="257" t="s">
        <v>91</v>
      </c>
      <c r="AY166" s="16" t="s">
        <v>224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89</v>
      </c>
      <c r="BK166" s="258">
        <f>ROUND(I166*H166,2)</f>
        <v>0</v>
      </c>
      <c r="BL166" s="16" t="s">
        <v>231</v>
      </c>
      <c r="BM166" s="257" t="s">
        <v>1679</v>
      </c>
    </row>
    <row r="167" s="2" customFormat="1" ht="16.5" customHeight="1">
      <c r="A167" s="38"/>
      <c r="B167" s="39"/>
      <c r="C167" s="246" t="s">
        <v>282</v>
      </c>
      <c r="D167" s="246" t="s">
        <v>226</v>
      </c>
      <c r="E167" s="247" t="s">
        <v>1511</v>
      </c>
      <c r="F167" s="248" t="s">
        <v>1512</v>
      </c>
      <c r="G167" s="249" t="s">
        <v>247</v>
      </c>
      <c r="H167" s="250">
        <v>8.4149999999999991</v>
      </c>
      <c r="I167" s="251"/>
      <c r="J167" s="252">
        <f>ROUND(I167*H167,2)</f>
        <v>0</v>
      </c>
      <c r="K167" s="248" t="s">
        <v>230</v>
      </c>
      <c r="L167" s="44"/>
      <c r="M167" s="253" t="s">
        <v>1</v>
      </c>
      <c r="N167" s="254" t="s">
        <v>47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333</v>
      </c>
    </row>
    <row r="168" s="2" customFormat="1">
      <c r="A168" s="38"/>
      <c r="B168" s="39"/>
      <c r="C168" s="40"/>
      <c r="D168" s="259" t="s">
        <v>261</v>
      </c>
      <c r="E168" s="40"/>
      <c r="F168" s="260" t="s">
        <v>1513</v>
      </c>
      <c r="G168" s="40"/>
      <c r="H168" s="40"/>
      <c r="I168" s="154"/>
      <c r="J168" s="40"/>
      <c r="K168" s="40"/>
      <c r="L168" s="44"/>
      <c r="M168" s="261"/>
      <c r="N168" s="262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6" t="s">
        <v>261</v>
      </c>
      <c r="AU168" s="16" t="s">
        <v>91</v>
      </c>
    </row>
    <row r="169" s="13" customFormat="1">
      <c r="A169" s="13"/>
      <c r="B169" s="263"/>
      <c r="C169" s="264"/>
      <c r="D169" s="259" t="s">
        <v>263</v>
      </c>
      <c r="E169" s="273" t="s">
        <v>1</v>
      </c>
      <c r="F169" s="265" t="s">
        <v>1680</v>
      </c>
      <c r="G169" s="264"/>
      <c r="H169" s="266">
        <v>8.4149999999999991</v>
      </c>
      <c r="I169" s="267"/>
      <c r="J169" s="264"/>
      <c r="K169" s="264"/>
      <c r="L169" s="268"/>
      <c r="M169" s="269"/>
      <c r="N169" s="270"/>
      <c r="O169" s="270"/>
      <c r="P169" s="270"/>
      <c r="Q169" s="270"/>
      <c r="R169" s="270"/>
      <c r="S169" s="270"/>
      <c r="T169" s="27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2" t="s">
        <v>263</v>
      </c>
      <c r="AU169" s="272" t="s">
        <v>91</v>
      </c>
      <c r="AV169" s="13" t="s">
        <v>91</v>
      </c>
      <c r="AW169" s="13" t="s">
        <v>38</v>
      </c>
      <c r="AX169" s="13" t="s">
        <v>82</v>
      </c>
      <c r="AY169" s="272" t="s">
        <v>224</v>
      </c>
    </row>
    <row r="170" s="14" customFormat="1">
      <c r="A170" s="14"/>
      <c r="B170" s="274"/>
      <c r="C170" s="275"/>
      <c r="D170" s="259" t="s">
        <v>263</v>
      </c>
      <c r="E170" s="276" t="s">
        <v>1</v>
      </c>
      <c r="F170" s="277" t="s">
        <v>277</v>
      </c>
      <c r="G170" s="275"/>
      <c r="H170" s="278">
        <v>8.4149999999999991</v>
      </c>
      <c r="I170" s="279"/>
      <c r="J170" s="275"/>
      <c r="K170" s="275"/>
      <c r="L170" s="280"/>
      <c r="M170" s="281"/>
      <c r="N170" s="282"/>
      <c r="O170" s="282"/>
      <c r="P170" s="282"/>
      <c r="Q170" s="282"/>
      <c r="R170" s="282"/>
      <c r="S170" s="282"/>
      <c r="T170" s="28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4" t="s">
        <v>263</v>
      </c>
      <c r="AU170" s="284" t="s">
        <v>91</v>
      </c>
      <c r="AV170" s="14" t="s">
        <v>231</v>
      </c>
      <c r="AW170" s="14" t="s">
        <v>38</v>
      </c>
      <c r="AX170" s="14" t="s">
        <v>89</v>
      </c>
      <c r="AY170" s="284" t="s">
        <v>224</v>
      </c>
    </row>
    <row r="171" s="2" customFormat="1" ht="21.75" customHeight="1">
      <c r="A171" s="38"/>
      <c r="B171" s="39"/>
      <c r="C171" s="246" t="s">
        <v>288</v>
      </c>
      <c r="D171" s="246" t="s">
        <v>226</v>
      </c>
      <c r="E171" s="247" t="s">
        <v>1681</v>
      </c>
      <c r="F171" s="248" t="s">
        <v>1682</v>
      </c>
      <c r="G171" s="249" t="s">
        <v>247</v>
      </c>
      <c r="H171" s="250">
        <v>12</v>
      </c>
      <c r="I171" s="251"/>
      <c r="J171" s="252">
        <f>ROUND(I171*H171,2)</f>
        <v>0</v>
      </c>
      <c r="K171" s="248" t="s">
        <v>230</v>
      </c>
      <c r="L171" s="44"/>
      <c r="M171" s="253" t="s">
        <v>1</v>
      </c>
      <c r="N171" s="254" t="s">
        <v>47</v>
      </c>
      <c r="O171" s="91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231</v>
      </c>
      <c r="AT171" s="257" t="s">
        <v>226</v>
      </c>
      <c r="AU171" s="257" t="s">
        <v>91</v>
      </c>
      <c r="AY171" s="16" t="s">
        <v>224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89</v>
      </c>
      <c r="BK171" s="258">
        <f>ROUND(I171*H171,2)</f>
        <v>0</v>
      </c>
      <c r="BL171" s="16" t="s">
        <v>231</v>
      </c>
      <c r="BM171" s="257" t="s">
        <v>342</v>
      </c>
    </row>
    <row r="172" s="2" customFormat="1">
      <c r="A172" s="38"/>
      <c r="B172" s="39"/>
      <c r="C172" s="40"/>
      <c r="D172" s="259" t="s">
        <v>261</v>
      </c>
      <c r="E172" s="40"/>
      <c r="F172" s="260" t="s">
        <v>1683</v>
      </c>
      <c r="G172" s="40"/>
      <c r="H172" s="40"/>
      <c r="I172" s="154"/>
      <c r="J172" s="40"/>
      <c r="K172" s="40"/>
      <c r="L172" s="44"/>
      <c r="M172" s="261"/>
      <c r="N172" s="262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6" t="s">
        <v>261</v>
      </c>
      <c r="AU172" s="16" t="s">
        <v>91</v>
      </c>
    </row>
    <row r="173" s="13" customFormat="1">
      <c r="A173" s="13"/>
      <c r="B173" s="263"/>
      <c r="C173" s="264"/>
      <c r="D173" s="259" t="s">
        <v>263</v>
      </c>
      <c r="E173" s="273" t="s">
        <v>1</v>
      </c>
      <c r="F173" s="265" t="s">
        <v>1684</v>
      </c>
      <c r="G173" s="264"/>
      <c r="H173" s="266">
        <v>12</v>
      </c>
      <c r="I173" s="267"/>
      <c r="J173" s="264"/>
      <c r="K173" s="264"/>
      <c r="L173" s="268"/>
      <c r="M173" s="269"/>
      <c r="N173" s="270"/>
      <c r="O173" s="270"/>
      <c r="P173" s="270"/>
      <c r="Q173" s="270"/>
      <c r="R173" s="270"/>
      <c r="S173" s="270"/>
      <c r="T173" s="27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2" t="s">
        <v>263</v>
      </c>
      <c r="AU173" s="272" t="s">
        <v>91</v>
      </c>
      <c r="AV173" s="13" t="s">
        <v>91</v>
      </c>
      <c r="AW173" s="13" t="s">
        <v>38</v>
      </c>
      <c r="AX173" s="13" t="s">
        <v>82</v>
      </c>
      <c r="AY173" s="272" t="s">
        <v>224</v>
      </c>
    </row>
    <row r="174" s="14" customFormat="1">
      <c r="A174" s="14"/>
      <c r="B174" s="274"/>
      <c r="C174" s="275"/>
      <c r="D174" s="259" t="s">
        <v>263</v>
      </c>
      <c r="E174" s="276" t="s">
        <v>1</v>
      </c>
      <c r="F174" s="277" t="s">
        <v>277</v>
      </c>
      <c r="G174" s="275"/>
      <c r="H174" s="278">
        <v>12</v>
      </c>
      <c r="I174" s="279"/>
      <c r="J174" s="275"/>
      <c r="K174" s="275"/>
      <c r="L174" s="280"/>
      <c r="M174" s="281"/>
      <c r="N174" s="282"/>
      <c r="O174" s="282"/>
      <c r="P174" s="282"/>
      <c r="Q174" s="282"/>
      <c r="R174" s="282"/>
      <c r="S174" s="282"/>
      <c r="T174" s="28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4" t="s">
        <v>263</v>
      </c>
      <c r="AU174" s="284" t="s">
        <v>91</v>
      </c>
      <c r="AV174" s="14" t="s">
        <v>231</v>
      </c>
      <c r="AW174" s="14" t="s">
        <v>38</v>
      </c>
      <c r="AX174" s="14" t="s">
        <v>89</v>
      </c>
      <c r="AY174" s="284" t="s">
        <v>224</v>
      </c>
    </row>
    <row r="175" s="2" customFormat="1" ht="16.5" customHeight="1">
      <c r="A175" s="38"/>
      <c r="B175" s="39"/>
      <c r="C175" s="246" t="s">
        <v>293</v>
      </c>
      <c r="D175" s="246" t="s">
        <v>226</v>
      </c>
      <c r="E175" s="247" t="s">
        <v>1685</v>
      </c>
      <c r="F175" s="248" t="s">
        <v>1686</v>
      </c>
      <c r="G175" s="249" t="s">
        <v>247</v>
      </c>
      <c r="H175" s="250">
        <v>6</v>
      </c>
      <c r="I175" s="251"/>
      <c r="J175" s="252">
        <f>ROUND(I175*H175,2)</f>
        <v>0</v>
      </c>
      <c r="K175" s="248" t="s">
        <v>230</v>
      </c>
      <c r="L175" s="44"/>
      <c r="M175" s="253" t="s">
        <v>1</v>
      </c>
      <c r="N175" s="254" t="s">
        <v>47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231</v>
      </c>
      <c r="AT175" s="257" t="s">
        <v>226</v>
      </c>
      <c r="AU175" s="257" t="s">
        <v>91</v>
      </c>
      <c r="AY175" s="16" t="s">
        <v>224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6" t="s">
        <v>89</v>
      </c>
      <c r="BK175" s="258">
        <f>ROUND(I175*H175,2)</f>
        <v>0</v>
      </c>
      <c r="BL175" s="16" t="s">
        <v>231</v>
      </c>
      <c r="BM175" s="257" t="s">
        <v>354</v>
      </c>
    </row>
    <row r="176" s="13" customFormat="1">
      <c r="A176" s="13"/>
      <c r="B176" s="263"/>
      <c r="C176" s="264"/>
      <c r="D176" s="259" t="s">
        <v>263</v>
      </c>
      <c r="E176" s="273" t="s">
        <v>1</v>
      </c>
      <c r="F176" s="265" t="s">
        <v>1687</v>
      </c>
      <c r="G176" s="264"/>
      <c r="H176" s="266">
        <v>6</v>
      </c>
      <c r="I176" s="267"/>
      <c r="J176" s="264"/>
      <c r="K176" s="264"/>
      <c r="L176" s="268"/>
      <c r="M176" s="269"/>
      <c r="N176" s="270"/>
      <c r="O176" s="270"/>
      <c r="P176" s="270"/>
      <c r="Q176" s="270"/>
      <c r="R176" s="270"/>
      <c r="S176" s="270"/>
      <c r="T176" s="27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2" t="s">
        <v>263</v>
      </c>
      <c r="AU176" s="272" t="s">
        <v>91</v>
      </c>
      <c r="AV176" s="13" t="s">
        <v>91</v>
      </c>
      <c r="AW176" s="13" t="s">
        <v>38</v>
      </c>
      <c r="AX176" s="13" t="s">
        <v>82</v>
      </c>
      <c r="AY176" s="272" t="s">
        <v>224</v>
      </c>
    </row>
    <row r="177" s="14" customFormat="1">
      <c r="A177" s="14"/>
      <c r="B177" s="274"/>
      <c r="C177" s="275"/>
      <c r="D177" s="259" t="s">
        <v>263</v>
      </c>
      <c r="E177" s="276" t="s">
        <v>1</v>
      </c>
      <c r="F177" s="277" t="s">
        <v>277</v>
      </c>
      <c r="G177" s="275"/>
      <c r="H177" s="278">
        <v>6</v>
      </c>
      <c r="I177" s="279"/>
      <c r="J177" s="275"/>
      <c r="K177" s="275"/>
      <c r="L177" s="280"/>
      <c r="M177" s="281"/>
      <c r="N177" s="282"/>
      <c r="O177" s="282"/>
      <c r="P177" s="282"/>
      <c r="Q177" s="282"/>
      <c r="R177" s="282"/>
      <c r="S177" s="282"/>
      <c r="T177" s="28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4" t="s">
        <v>263</v>
      </c>
      <c r="AU177" s="284" t="s">
        <v>91</v>
      </c>
      <c r="AV177" s="14" t="s">
        <v>231</v>
      </c>
      <c r="AW177" s="14" t="s">
        <v>38</v>
      </c>
      <c r="AX177" s="14" t="s">
        <v>89</v>
      </c>
      <c r="AY177" s="284" t="s">
        <v>224</v>
      </c>
    </row>
    <row r="178" s="2" customFormat="1" ht="21.75" customHeight="1">
      <c r="A178" s="38"/>
      <c r="B178" s="39"/>
      <c r="C178" s="246" t="s">
        <v>8</v>
      </c>
      <c r="D178" s="246" t="s">
        <v>226</v>
      </c>
      <c r="E178" s="247" t="s">
        <v>245</v>
      </c>
      <c r="F178" s="248" t="s">
        <v>246</v>
      </c>
      <c r="G178" s="249" t="s">
        <v>247</v>
      </c>
      <c r="H178" s="250">
        <v>27.414000000000001</v>
      </c>
      <c r="I178" s="251"/>
      <c r="J178" s="252">
        <f>ROUND(I178*H178,2)</f>
        <v>0</v>
      </c>
      <c r="K178" s="248" t="s">
        <v>230</v>
      </c>
      <c r="L178" s="44"/>
      <c r="M178" s="253" t="s">
        <v>1</v>
      </c>
      <c r="N178" s="254" t="s">
        <v>47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231</v>
      </c>
      <c r="AT178" s="257" t="s">
        <v>226</v>
      </c>
      <c r="AU178" s="257" t="s">
        <v>91</v>
      </c>
      <c r="AY178" s="16" t="s">
        <v>224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89</v>
      </c>
      <c r="BK178" s="258">
        <f>ROUND(I178*H178,2)</f>
        <v>0</v>
      </c>
      <c r="BL178" s="16" t="s">
        <v>231</v>
      </c>
      <c r="BM178" s="257" t="s">
        <v>366</v>
      </c>
    </row>
    <row r="179" s="2" customFormat="1" ht="16.5" customHeight="1">
      <c r="A179" s="38"/>
      <c r="B179" s="39"/>
      <c r="C179" s="246" t="s">
        <v>303</v>
      </c>
      <c r="D179" s="246" t="s">
        <v>226</v>
      </c>
      <c r="E179" s="247" t="s">
        <v>1270</v>
      </c>
      <c r="F179" s="248" t="s">
        <v>1271</v>
      </c>
      <c r="G179" s="249" t="s">
        <v>247</v>
      </c>
      <c r="H179" s="250">
        <v>1.0800000000000001</v>
      </c>
      <c r="I179" s="251"/>
      <c r="J179" s="252">
        <f>ROUND(I179*H179,2)</f>
        <v>0</v>
      </c>
      <c r="K179" s="248" t="s">
        <v>230</v>
      </c>
      <c r="L179" s="44"/>
      <c r="M179" s="253" t="s">
        <v>1</v>
      </c>
      <c r="N179" s="254" t="s">
        <v>47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231</v>
      </c>
      <c r="AT179" s="257" t="s">
        <v>226</v>
      </c>
      <c r="AU179" s="257" t="s">
        <v>91</v>
      </c>
      <c r="AY179" s="16" t="s">
        <v>224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89</v>
      </c>
      <c r="BK179" s="258">
        <f>ROUND(I179*H179,2)</f>
        <v>0</v>
      </c>
      <c r="BL179" s="16" t="s">
        <v>231</v>
      </c>
      <c r="BM179" s="257" t="s">
        <v>386</v>
      </c>
    </row>
    <row r="180" s="2" customFormat="1">
      <c r="A180" s="38"/>
      <c r="B180" s="39"/>
      <c r="C180" s="40"/>
      <c r="D180" s="259" t="s">
        <v>261</v>
      </c>
      <c r="E180" s="40"/>
      <c r="F180" s="260" t="s">
        <v>1521</v>
      </c>
      <c r="G180" s="40"/>
      <c r="H180" s="40"/>
      <c r="I180" s="154"/>
      <c r="J180" s="40"/>
      <c r="K180" s="40"/>
      <c r="L180" s="44"/>
      <c r="M180" s="261"/>
      <c r="N180" s="262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6" t="s">
        <v>261</v>
      </c>
      <c r="AU180" s="16" t="s">
        <v>91</v>
      </c>
    </row>
    <row r="181" s="13" customFormat="1">
      <c r="A181" s="13"/>
      <c r="B181" s="263"/>
      <c r="C181" s="264"/>
      <c r="D181" s="259" t="s">
        <v>263</v>
      </c>
      <c r="E181" s="273" t="s">
        <v>1</v>
      </c>
      <c r="F181" s="265" t="s">
        <v>1688</v>
      </c>
      <c r="G181" s="264"/>
      <c r="H181" s="266">
        <v>1.0800000000000001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2" t="s">
        <v>263</v>
      </c>
      <c r="AU181" s="272" t="s">
        <v>91</v>
      </c>
      <c r="AV181" s="13" t="s">
        <v>91</v>
      </c>
      <c r="AW181" s="13" t="s">
        <v>38</v>
      </c>
      <c r="AX181" s="13" t="s">
        <v>82</v>
      </c>
      <c r="AY181" s="272" t="s">
        <v>224</v>
      </c>
    </row>
    <row r="182" s="14" customFormat="1">
      <c r="A182" s="14"/>
      <c r="B182" s="274"/>
      <c r="C182" s="275"/>
      <c r="D182" s="259" t="s">
        <v>263</v>
      </c>
      <c r="E182" s="276" t="s">
        <v>1</v>
      </c>
      <c r="F182" s="277" t="s">
        <v>277</v>
      </c>
      <c r="G182" s="275"/>
      <c r="H182" s="278">
        <v>1.0800000000000001</v>
      </c>
      <c r="I182" s="279"/>
      <c r="J182" s="275"/>
      <c r="K182" s="275"/>
      <c r="L182" s="280"/>
      <c r="M182" s="281"/>
      <c r="N182" s="282"/>
      <c r="O182" s="282"/>
      <c r="P182" s="282"/>
      <c r="Q182" s="282"/>
      <c r="R182" s="282"/>
      <c r="S182" s="282"/>
      <c r="T182" s="28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4" t="s">
        <v>263</v>
      </c>
      <c r="AU182" s="284" t="s">
        <v>91</v>
      </c>
      <c r="AV182" s="14" t="s">
        <v>231</v>
      </c>
      <c r="AW182" s="14" t="s">
        <v>38</v>
      </c>
      <c r="AX182" s="14" t="s">
        <v>89</v>
      </c>
      <c r="AY182" s="284" t="s">
        <v>224</v>
      </c>
    </row>
    <row r="183" s="2" customFormat="1" ht="16.5" customHeight="1">
      <c r="A183" s="38"/>
      <c r="B183" s="39"/>
      <c r="C183" s="285" t="s">
        <v>309</v>
      </c>
      <c r="D183" s="285" t="s">
        <v>283</v>
      </c>
      <c r="E183" s="286" t="s">
        <v>1274</v>
      </c>
      <c r="F183" s="287" t="s">
        <v>1275</v>
      </c>
      <c r="G183" s="288" t="s">
        <v>268</v>
      </c>
      <c r="H183" s="289">
        <v>2.052</v>
      </c>
      <c r="I183" s="290"/>
      <c r="J183" s="291">
        <f>ROUND(I183*H183,2)</f>
        <v>0</v>
      </c>
      <c r="K183" s="287" t="s">
        <v>230</v>
      </c>
      <c r="L183" s="292"/>
      <c r="M183" s="293" t="s">
        <v>1</v>
      </c>
      <c r="N183" s="294" t="s">
        <v>47</v>
      </c>
      <c r="O183" s="91"/>
      <c r="P183" s="255">
        <f>O183*H183</f>
        <v>0</v>
      </c>
      <c r="Q183" s="255">
        <v>1</v>
      </c>
      <c r="R183" s="255">
        <f>Q183*H183</f>
        <v>2.052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257</v>
      </c>
      <c r="AT183" s="257" t="s">
        <v>283</v>
      </c>
      <c r="AU183" s="257" t="s">
        <v>91</v>
      </c>
      <c r="AY183" s="16" t="s">
        <v>224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89</v>
      </c>
      <c r="BK183" s="258">
        <f>ROUND(I183*H183,2)</f>
        <v>0</v>
      </c>
      <c r="BL183" s="16" t="s">
        <v>231</v>
      </c>
      <c r="BM183" s="257" t="s">
        <v>1689</v>
      </c>
    </row>
    <row r="184" s="13" customFormat="1">
      <c r="A184" s="13"/>
      <c r="B184" s="263"/>
      <c r="C184" s="264"/>
      <c r="D184" s="259" t="s">
        <v>263</v>
      </c>
      <c r="E184" s="273" t="s">
        <v>1</v>
      </c>
      <c r="F184" s="265" t="s">
        <v>1690</v>
      </c>
      <c r="G184" s="264"/>
      <c r="H184" s="266">
        <v>2.052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2" t="s">
        <v>263</v>
      </c>
      <c r="AU184" s="272" t="s">
        <v>91</v>
      </c>
      <c r="AV184" s="13" t="s">
        <v>91</v>
      </c>
      <c r="AW184" s="13" t="s">
        <v>38</v>
      </c>
      <c r="AX184" s="13" t="s">
        <v>89</v>
      </c>
      <c r="AY184" s="272" t="s">
        <v>224</v>
      </c>
    </row>
    <row r="185" s="2" customFormat="1" ht="21.75" customHeight="1">
      <c r="A185" s="38"/>
      <c r="B185" s="39"/>
      <c r="C185" s="246" t="s">
        <v>313</v>
      </c>
      <c r="D185" s="246" t="s">
        <v>226</v>
      </c>
      <c r="E185" s="247" t="s">
        <v>1278</v>
      </c>
      <c r="F185" s="248" t="s">
        <v>1279</v>
      </c>
      <c r="G185" s="249" t="s">
        <v>247</v>
      </c>
      <c r="H185" s="250">
        <v>1.0800000000000001</v>
      </c>
      <c r="I185" s="251"/>
      <c r="J185" s="252">
        <f>ROUND(I185*H185,2)</f>
        <v>0</v>
      </c>
      <c r="K185" s="248" t="s">
        <v>230</v>
      </c>
      <c r="L185" s="44"/>
      <c r="M185" s="253" t="s">
        <v>1</v>
      </c>
      <c r="N185" s="254" t="s">
        <v>47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231</v>
      </c>
      <c r="AT185" s="257" t="s">
        <v>226</v>
      </c>
      <c r="AU185" s="257" t="s">
        <v>91</v>
      </c>
      <c r="AY185" s="16" t="s">
        <v>224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6" t="s">
        <v>89</v>
      </c>
      <c r="BK185" s="258">
        <f>ROUND(I185*H185,2)</f>
        <v>0</v>
      </c>
      <c r="BL185" s="16" t="s">
        <v>231</v>
      </c>
      <c r="BM185" s="257" t="s">
        <v>405</v>
      </c>
    </row>
    <row r="186" s="2" customFormat="1" ht="21.75" customHeight="1">
      <c r="A186" s="38"/>
      <c r="B186" s="39"/>
      <c r="C186" s="246" t="s">
        <v>318</v>
      </c>
      <c r="D186" s="246" t="s">
        <v>226</v>
      </c>
      <c r="E186" s="247" t="s">
        <v>254</v>
      </c>
      <c r="F186" s="248" t="s">
        <v>255</v>
      </c>
      <c r="G186" s="249" t="s">
        <v>247</v>
      </c>
      <c r="H186" s="250">
        <v>49.494</v>
      </c>
      <c r="I186" s="251"/>
      <c r="J186" s="252">
        <f>ROUND(I186*H186,2)</f>
        <v>0</v>
      </c>
      <c r="K186" s="248" t="s">
        <v>230</v>
      </c>
      <c r="L186" s="44"/>
      <c r="M186" s="253" t="s">
        <v>1</v>
      </c>
      <c r="N186" s="254" t="s">
        <v>47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231</v>
      </c>
      <c r="AT186" s="257" t="s">
        <v>226</v>
      </c>
      <c r="AU186" s="257" t="s">
        <v>91</v>
      </c>
      <c r="AY186" s="16" t="s">
        <v>224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89</v>
      </c>
      <c r="BK186" s="258">
        <f>ROUND(I186*H186,2)</f>
        <v>0</v>
      </c>
      <c r="BL186" s="16" t="s">
        <v>231</v>
      </c>
      <c r="BM186" s="257" t="s">
        <v>414</v>
      </c>
    </row>
    <row r="187" s="2" customFormat="1">
      <c r="A187" s="38"/>
      <c r="B187" s="39"/>
      <c r="C187" s="40"/>
      <c r="D187" s="259" t="s">
        <v>261</v>
      </c>
      <c r="E187" s="40"/>
      <c r="F187" s="260" t="s">
        <v>1691</v>
      </c>
      <c r="G187" s="40"/>
      <c r="H187" s="40"/>
      <c r="I187" s="154"/>
      <c r="J187" s="40"/>
      <c r="K187" s="40"/>
      <c r="L187" s="44"/>
      <c r="M187" s="261"/>
      <c r="N187" s="262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261</v>
      </c>
      <c r="AU187" s="16" t="s">
        <v>91</v>
      </c>
    </row>
    <row r="188" s="13" customFormat="1">
      <c r="A188" s="13"/>
      <c r="B188" s="263"/>
      <c r="C188" s="264"/>
      <c r="D188" s="259" t="s">
        <v>263</v>
      </c>
      <c r="E188" s="273" t="s">
        <v>1</v>
      </c>
      <c r="F188" s="265" t="s">
        <v>1692</v>
      </c>
      <c r="G188" s="264"/>
      <c r="H188" s="266">
        <v>40.494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263</v>
      </c>
      <c r="AU188" s="272" t="s">
        <v>91</v>
      </c>
      <c r="AV188" s="13" t="s">
        <v>91</v>
      </c>
      <c r="AW188" s="13" t="s">
        <v>38</v>
      </c>
      <c r="AX188" s="13" t="s">
        <v>82</v>
      </c>
      <c r="AY188" s="272" t="s">
        <v>224</v>
      </c>
    </row>
    <row r="189" s="13" customFormat="1">
      <c r="A189" s="13"/>
      <c r="B189" s="263"/>
      <c r="C189" s="264"/>
      <c r="D189" s="259" t="s">
        <v>263</v>
      </c>
      <c r="E189" s="273" t="s">
        <v>1</v>
      </c>
      <c r="F189" s="265" t="s">
        <v>1693</v>
      </c>
      <c r="G189" s="264"/>
      <c r="H189" s="266">
        <v>9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2" t="s">
        <v>263</v>
      </c>
      <c r="AU189" s="272" t="s">
        <v>91</v>
      </c>
      <c r="AV189" s="13" t="s">
        <v>91</v>
      </c>
      <c r="AW189" s="13" t="s">
        <v>38</v>
      </c>
      <c r="AX189" s="13" t="s">
        <v>82</v>
      </c>
      <c r="AY189" s="272" t="s">
        <v>224</v>
      </c>
    </row>
    <row r="190" s="14" customFormat="1">
      <c r="A190" s="14"/>
      <c r="B190" s="274"/>
      <c r="C190" s="275"/>
      <c r="D190" s="259" t="s">
        <v>263</v>
      </c>
      <c r="E190" s="276" t="s">
        <v>1</v>
      </c>
      <c r="F190" s="277" t="s">
        <v>277</v>
      </c>
      <c r="G190" s="275"/>
      <c r="H190" s="278">
        <v>49.494</v>
      </c>
      <c r="I190" s="279"/>
      <c r="J190" s="275"/>
      <c r="K190" s="275"/>
      <c r="L190" s="280"/>
      <c r="M190" s="281"/>
      <c r="N190" s="282"/>
      <c r="O190" s="282"/>
      <c r="P190" s="282"/>
      <c r="Q190" s="282"/>
      <c r="R190" s="282"/>
      <c r="S190" s="282"/>
      <c r="T190" s="28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4" t="s">
        <v>263</v>
      </c>
      <c r="AU190" s="284" t="s">
        <v>91</v>
      </c>
      <c r="AV190" s="14" t="s">
        <v>231</v>
      </c>
      <c r="AW190" s="14" t="s">
        <v>38</v>
      </c>
      <c r="AX190" s="14" t="s">
        <v>89</v>
      </c>
      <c r="AY190" s="284" t="s">
        <v>224</v>
      </c>
    </row>
    <row r="191" s="2" customFormat="1" ht="21.75" customHeight="1">
      <c r="A191" s="38"/>
      <c r="B191" s="39"/>
      <c r="C191" s="246" t="s">
        <v>324</v>
      </c>
      <c r="D191" s="246" t="s">
        <v>226</v>
      </c>
      <c r="E191" s="247" t="s">
        <v>711</v>
      </c>
      <c r="F191" s="248" t="s">
        <v>712</v>
      </c>
      <c r="G191" s="249" t="s">
        <v>268</v>
      </c>
      <c r="H191" s="250">
        <v>89.088999999999999</v>
      </c>
      <c r="I191" s="251"/>
      <c r="J191" s="252">
        <f>ROUND(I191*H191,2)</f>
        <v>0</v>
      </c>
      <c r="K191" s="248" t="s">
        <v>230</v>
      </c>
      <c r="L191" s="44"/>
      <c r="M191" s="253" t="s">
        <v>1</v>
      </c>
      <c r="N191" s="254" t="s">
        <v>47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231</v>
      </c>
      <c r="AT191" s="257" t="s">
        <v>226</v>
      </c>
      <c r="AU191" s="257" t="s">
        <v>91</v>
      </c>
      <c r="AY191" s="16" t="s">
        <v>224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6" t="s">
        <v>89</v>
      </c>
      <c r="BK191" s="258">
        <f>ROUND(I191*H191,2)</f>
        <v>0</v>
      </c>
      <c r="BL191" s="16" t="s">
        <v>231</v>
      </c>
      <c r="BM191" s="257" t="s">
        <v>424</v>
      </c>
    </row>
    <row r="192" s="2" customFormat="1">
      <c r="A192" s="38"/>
      <c r="B192" s="39"/>
      <c r="C192" s="40"/>
      <c r="D192" s="259" t="s">
        <v>261</v>
      </c>
      <c r="E192" s="40"/>
      <c r="F192" s="260" t="s">
        <v>1528</v>
      </c>
      <c r="G192" s="40"/>
      <c r="H192" s="40"/>
      <c r="I192" s="154"/>
      <c r="J192" s="40"/>
      <c r="K192" s="40"/>
      <c r="L192" s="44"/>
      <c r="M192" s="261"/>
      <c r="N192" s="262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6" t="s">
        <v>261</v>
      </c>
      <c r="AU192" s="16" t="s">
        <v>91</v>
      </c>
    </row>
    <row r="193" s="2" customFormat="1" ht="21.75" customHeight="1">
      <c r="A193" s="38"/>
      <c r="B193" s="39"/>
      <c r="C193" s="246" t="s">
        <v>7</v>
      </c>
      <c r="D193" s="246" t="s">
        <v>226</v>
      </c>
      <c r="E193" s="247" t="s">
        <v>1293</v>
      </c>
      <c r="F193" s="248" t="s">
        <v>1294</v>
      </c>
      <c r="G193" s="249" t="s">
        <v>247</v>
      </c>
      <c r="H193" s="250">
        <v>50.527000000000001</v>
      </c>
      <c r="I193" s="251"/>
      <c r="J193" s="252">
        <f>ROUND(I193*H193,2)</f>
        <v>0</v>
      </c>
      <c r="K193" s="248" t="s">
        <v>230</v>
      </c>
      <c r="L193" s="44"/>
      <c r="M193" s="253" t="s">
        <v>1</v>
      </c>
      <c r="N193" s="254" t="s">
        <v>47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231</v>
      </c>
      <c r="AT193" s="257" t="s">
        <v>226</v>
      </c>
      <c r="AU193" s="257" t="s">
        <v>91</v>
      </c>
      <c r="AY193" s="16" t="s">
        <v>224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89</v>
      </c>
      <c r="BK193" s="258">
        <f>ROUND(I193*H193,2)</f>
        <v>0</v>
      </c>
      <c r="BL193" s="16" t="s">
        <v>231</v>
      </c>
      <c r="BM193" s="257" t="s">
        <v>28</v>
      </c>
    </row>
    <row r="194" s="13" customFormat="1">
      <c r="A194" s="13"/>
      <c r="B194" s="263"/>
      <c r="C194" s="264"/>
      <c r="D194" s="259" t="s">
        <v>263</v>
      </c>
      <c r="E194" s="273" t="s">
        <v>1</v>
      </c>
      <c r="F194" s="265" t="s">
        <v>1694</v>
      </c>
      <c r="G194" s="264"/>
      <c r="H194" s="266">
        <v>50.527000000000001</v>
      </c>
      <c r="I194" s="267"/>
      <c r="J194" s="264"/>
      <c r="K194" s="264"/>
      <c r="L194" s="268"/>
      <c r="M194" s="269"/>
      <c r="N194" s="270"/>
      <c r="O194" s="270"/>
      <c r="P194" s="270"/>
      <c r="Q194" s="270"/>
      <c r="R194" s="270"/>
      <c r="S194" s="270"/>
      <c r="T194" s="27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2" t="s">
        <v>263</v>
      </c>
      <c r="AU194" s="272" t="s">
        <v>91</v>
      </c>
      <c r="AV194" s="13" t="s">
        <v>91</v>
      </c>
      <c r="AW194" s="13" t="s">
        <v>38</v>
      </c>
      <c r="AX194" s="13" t="s">
        <v>82</v>
      </c>
      <c r="AY194" s="272" t="s">
        <v>224</v>
      </c>
    </row>
    <row r="195" s="14" customFormat="1">
      <c r="A195" s="14"/>
      <c r="B195" s="274"/>
      <c r="C195" s="275"/>
      <c r="D195" s="259" t="s">
        <v>263</v>
      </c>
      <c r="E195" s="276" t="s">
        <v>1</v>
      </c>
      <c r="F195" s="277" t="s">
        <v>277</v>
      </c>
      <c r="G195" s="275"/>
      <c r="H195" s="278">
        <v>50.527000000000001</v>
      </c>
      <c r="I195" s="279"/>
      <c r="J195" s="275"/>
      <c r="K195" s="275"/>
      <c r="L195" s="280"/>
      <c r="M195" s="281"/>
      <c r="N195" s="282"/>
      <c r="O195" s="282"/>
      <c r="P195" s="282"/>
      <c r="Q195" s="282"/>
      <c r="R195" s="282"/>
      <c r="S195" s="282"/>
      <c r="T195" s="28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4" t="s">
        <v>263</v>
      </c>
      <c r="AU195" s="284" t="s">
        <v>91</v>
      </c>
      <c r="AV195" s="14" t="s">
        <v>231</v>
      </c>
      <c r="AW195" s="14" t="s">
        <v>38</v>
      </c>
      <c r="AX195" s="14" t="s">
        <v>89</v>
      </c>
      <c r="AY195" s="284" t="s">
        <v>224</v>
      </c>
    </row>
    <row r="196" s="2" customFormat="1" ht="16.5" customHeight="1">
      <c r="A196" s="38"/>
      <c r="B196" s="39"/>
      <c r="C196" s="285" t="s">
        <v>333</v>
      </c>
      <c r="D196" s="285" t="s">
        <v>283</v>
      </c>
      <c r="E196" s="286" t="s">
        <v>1297</v>
      </c>
      <c r="F196" s="287" t="s">
        <v>290</v>
      </c>
      <c r="G196" s="288" t="s">
        <v>268</v>
      </c>
      <c r="H196" s="289">
        <v>90.948999999999998</v>
      </c>
      <c r="I196" s="290"/>
      <c r="J196" s="291">
        <f>ROUND(I196*H196,2)</f>
        <v>0</v>
      </c>
      <c r="K196" s="287" t="s">
        <v>230</v>
      </c>
      <c r="L196" s="292"/>
      <c r="M196" s="293" t="s">
        <v>1</v>
      </c>
      <c r="N196" s="294" t="s">
        <v>47</v>
      </c>
      <c r="O196" s="91"/>
      <c r="P196" s="255">
        <f>O196*H196</f>
        <v>0</v>
      </c>
      <c r="Q196" s="255">
        <v>1</v>
      </c>
      <c r="R196" s="255">
        <f>Q196*H196</f>
        <v>90.948999999999998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257</v>
      </c>
      <c r="AT196" s="257" t="s">
        <v>283</v>
      </c>
      <c r="AU196" s="257" t="s">
        <v>91</v>
      </c>
      <c r="AY196" s="16" t="s">
        <v>224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89</v>
      </c>
      <c r="BK196" s="258">
        <f>ROUND(I196*H196,2)</f>
        <v>0</v>
      </c>
      <c r="BL196" s="16" t="s">
        <v>231</v>
      </c>
      <c r="BM196" s="257" t="s">
        <v>448</v>
      </c>
    </row>
    <row r="197" s="13" customFormat="1">
      <c r="A197" s="13"/>
      <c r="B197" s="263"/>
      <c r="C197" s="264"/>
      <c r="D197" s="259" t="s">
        <v>263</v>
      </c>
      <c r="E197" s="273" t="s">
        <v>1</v>
      </c>
      <c r="F197" s="265" t="s">
        <v>1695</v>
      </c>
      <c r="G197" s="264"/>
      <c r="H197" s="266">
        <v>90.948999999999998</v>
      </c>
      <c r="I197" s="267"/>
      <c r="J197" s="264"/>
      <c r="K197" s="264"/>
      <c r="L197" s="268"/>
      <c r="M197" s="269"/>
      <c r="N197" s="270"/>
      <c r="O197" s="270"/>
      <c r="P197" s="270"/>
      <c r="Q197" s="270"/>
      <c r="R197" s="270"/>
      <c r="S197" s="270"/>
      <c r="T197" s="27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2" t="s">
        <v>263</v>
      </c>
      <c r="AU197" s="272" t="s">
        <v>91</v>
      </c>
      <c r="AV197" s="13" t="s">
        <v>91</v>
      </c>
      <c r="AW197" s="13" t="s">
        <v>38</v>
      </c>
      <c r="AX197" s="13" t="s">
        <v>82</v>
      </c>
      <c r="AY197" s="272" t="s">
        <v>224</v>
      </c>
    </row>
    <row r="198" s="14" customFormat="1">
      <c r="A198" s="14"/>
      <c r="B198" s="274"/>
      <c r="C198" s="275"/>
      <c r="D198" s="259" t="s">
        <v>263</v>
      </c>
      <c r="E198" s="276" t="s">
        <v>1</v>
      </c>
      <c r="F198" s="277" t="s">
        <v>277</v>
      </c>
      <c r="G198" s="275"/>
      <c r="H198" s="278">
        <v>90.948999999999998</v>
      </c>
      <c r="I198" s="279"/>
      <c r="J198" s="275"/>
      <c r="K198" s="275"/>
      <c r="L198" s="280"/>
      <c r="M198" s="281"/>
      <c r="N198" s="282"/>
      <c r="O198" s="282"/>
      <c r="P198" s="282"/>
      <c r="Q198" s="282"/>
      <c r="R198" s="282"/>
      <c r="S198" s="282"/>
      <c r="T198" s="28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4" t="s">
        <v>263</v>
      </c>
      <c r="AU198" s="284" t="s">
        <v>91</v>
      </c>
      <c r="AV198" s="14" t="s">
        <v>231</v>
      </c>
      <c r="AW198" s="14" t="s">
        <v>38</v>
      </c>
      <c r="AX198" s="14" t="s">
        <v>89</v>
      </c>
      <c r="AY198" s="284" t="s">
        <v>224</v>
      </c>
    </row>
    <row r="199" s="2" customFormat="1" ht="21.75" customHeight="1">
      <c r="A199" s="38"/>
      <c r="B199" s="39"/>
      <c r="C199" s="246" t="s">
        <v>337</v>
      </c>
      <c r="D199" s="246" t="s">
        <v>226</v>
      </c>
      <c r="E199" s="247" t="s">
        <v>1299</v>
      </c>
      <c r="F199" s="248" t="s">
        <v>1300</v>
      </c>
      <c r="G199" s="249" t="s">
        <v>247</v>
      </c>
      <c r="H199" s="250">
        <v>50.527000000000001</v>
      </c>
      <c r="I199" s="251"/>
      <c r="J199" s="252">
        <f>ROUND(I199*H199,2)</f>
        <v>0</v>
      </c>
      <c r="K199" s="248" t="s">
        <v>230</v>
      </c>
      <c r="L199" s="44"/>
      <c r="M199" s="253" t="s">
        <v>1</v>
      </c>
      <c r="N199" s="254" t="s">
        <v>47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231</v>
      </c>
      <c r="AT199" s="257" t="s">
        <v>226</v>
      </c>
      <c r="AU199" s="257" t="s">
        <v>91</v>
      </c>
      <c r="AY199" s="16" t="s">
        <v>224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6" t="s">
        <v>89</v>
      </c>
      <c r="BK199" s="258">
        <f>ROUND(I199*H199,2)</f>
        <v>0</v>
      </c>
      <c r="BL199" s="16" t="s">
        <v>231</v>
      </c>
      <c r="BM199" s="257" t="s">
        <v>456</v>
      </c>
    </row>
    <row r="200" s="2" customFormat="1" ht="16.5" customHeight="1">
      <c r="A200" s="38"/>
      <c r="B200" s="39"/>
      <c r="C200" s="246" t="s">
        <v>342</v>
      </c>
      <c r="D200" s="246" t="s">
        <v>226</v>
      </c>
      <c r="E200" s="247" t="s">
        <v>1301</v>
      </c>
      <c r="F200" s="248" t="s">
        <v>1302</v>
      </c>
      <c r="G200" s="249" t="s">
        <v>229</v>
      </c>
      <c r="H200" s="250">
        <v>96</v>
      </c>
      <c r="I200" s="251"/>
      <c r="J200" s="252">
        <f>ROUND(I200*H200,2)</f>
        <v>0</v>
      </c>
      <c r="K200" s="248" t="s">
        <v>230</v>
      </c>
      <c r="L200" s="44"/>
      <c r="M200" s="253" t="s">
        <v>1</v>
      </c>
      <c r="N200" s="254" t="s">
        <v>47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231</v>
      </c>
      <c r="AT200" s="257" t="s">
        <v>226</v>
      </c>
      <c r="AU200" s="257" t="s">
        <v>91</v>
      </c>
      <c r="AY200" s="16" t="s">
        <v>224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89</v>
      </c>
      <c r="BK200" s="258">
        <f>ROUND(I200*H200,2)</f>
        <v>0</v>
      </c>
      <c r="BL200" s="16" t="s">
        <v>231</v>
      </c>
      <c r="BM200" s="257" t="s">
        <v>466</v>
      </c>
    </row>
    <row r="201" s="2" customFormat="1">
      <c r="A201" s="38"/>
      <c r="B201" s="39"/>
      <c r="C201" s="40"/>
      <c r="D201" s="259" t="s">
        <v>261</v>
      </c>
      <c r="E201" s="40"/>
      <c r="F201" s="260" t="s">
        <v>1529</v>
      </c>
      <c r="G201" s="40"/>
      <c r="H201" s="40"/>
      <c r="I201" s="154"/>
      <c r="J201" s="40"/>
      <c r="K201" s="40"/>
      <c r="L201" s="44"/>
      <c r="M201" s="261"/>
      <c r="N201" s="26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6" t="s">
        <v>261</v>
      </c>
      <c r="AU201" s="16" t="s">
        <v>91</v>
      </c>
    </row>
    <row r="202" s="13" customFormat="1">
      <c r="A202" s="13"/>
      <c r="B202" s="263"/>
      <c r="C202" s="264"/>
      <c r="D202" s="259" t="s">
        <v>263</v>
      </c>
      <c r="E202" s="273" t="s">
        <v>1</v>
      </c>
      <c r="F202" s="265" t="s">
        <v>1696</v>
      </c>
      <c r="G202" s="264"/>
      <c r="H202" s="266">
        <v>96</v>
      </c>
      <c r="I202" s="267"/>
      <c r="J202" s="264"/>
      <c r="K202" s="264"/>
      <c r="L202" s="268"/>
      <c r="M202" s="269"/>
      <c r="N202" s="270"/>
      <c r="O202" s="270"/>
      <c r="P202" s="270"/>
      <c r="Q202" s="270"/>
      <c r="R202" s="270"/>
      <c r="S202" s="270"/>
      <c r="T202" s="27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2" t="s">
        <v>263</v>
      </c>
      <c r="AU202" s="272" t="s">
        <v>91</v>
      </c>
      <c r="AV202" s="13" t="s">
        <v>91</v>
      </c>
      <c r="AW202" s="13" t="s">
        <v>38</v>
      </c>
      <c r="AX202" s="13" t="s">
        <v>82</v>
      </c>
      <c r="AY202" s="272" t="s">
        <v>224</v>
      </c>
    </row>
    <row r="203" s="14" customFormat="1">
      <c r="A203" s="14"/>
      <c r="B203" s="274"/>
      <c r="C203" s="275"/>
      <c r="D203" s="259" t="s">
        <v>263</v>
      </c>
      <c r="E203" s="276" t="s">
        <v>1</v>
      </c>
      <c r="F203" s="277" t="s">
        <v>277</v>
      </c>
      <c r="G203" s="275"/>
      <c r="H203" s="278">
        <v>96</v>
      </c>
      <c r="I203" s="279"/>
      <c r="J203" s="275"/>
      <c r="K203" s="275"/>
      <c r="L203" s="280"/>
      <c r="M203" s="281"/>
      <c r="N203" s="282"/>
      <c r="O203" s="282"/>
      <c r="P203" s="282"/>
      <c r="Q203" s="282"/>
      <c r="R203" s="282"/>
      <c r="S203" s="282"/>
      <c r="T203" s="28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4" t="s">
        <v>263</v>
      </c>
      <c r="AU203" s="284" t="s">
        <v>91</v>
      </c>
      <c r="AV203" s="14" t="s">
        <v>231</v>
      </c>
      <c r="AW203" s="14" t="s">
        <v>38</v>
      </c>
      <c r="AX203" s="14" t="s">
        <v>89</v>
      </c>
      <c r="AY203" s="284" t="s">
        <v>224</v>
      </c>
    </row>
    <row r="204" s="2" customFormat="1" ht="21.75" customHeight="1">
      <c r="A204" s="38"/>
      <c r="B204" s="39"/>
      <c r="C204" s="246" t="s">
        <v>348</v>
      </c>
      <c r="D204" s="246" t="s">
        <v>226</v>
      </c>
      <c r="E204" s="247" t="s">
        <v>1531</v>
      </c>
      <c r="F204" s="248" t="s">
        <v>1532</v>
      </c>
      <c r="G204" s="249" t="s">
        <v>229</v>
      </c>
      <c r="H204" s="250">
        <v>61.710000000000001</v>
      </c>
      <c r="I204" s="251"/>
      <c r="J204" s="252">
        <f>ROUND(I204*H204,2)</f>
        <v>0</v>
      </c>
      <c r="K204" s="248" t="s">
        <v>230</v>
      </c>
      <c r="L204" s="44"/>
      <c r="M204" s="253" t="s">
        <v>1</v>
      </c>
      <c r="N204" s="254" t="s">
        <v>47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231</v>
      </c>
      <c r="AT204" s="257" t="s">
        <v>226</v>
      </c>
      <c r="AU204" s="257" t="s">
        <v>91</v>
      </c>
      <c r="AY204" s="16" t="s">
        <v>224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89</v>
      </c>
      <c r="BK204" s="258">
        <f>ROUND(I204*H204,2)</f>
        <v>0</v>
      </c>
      <c r="BL204" s="16" t="s">
        <v>231</v>
      </c>
      <c r="BM204" s="257" t="s">
        <v>478</v>
      </c>
    </row>
    <row r="205" s="2" customFormat="1" ht="16.5" customHeight="1">
      <c r="A205" s="38"/>
      <c r="B205" s="39"/>
      <c r="C205" s="285" t="s">
        <v>354</v>
      </c>
      <c r="D205" s="285" t="s">
        <v>283</v>
      </c>
      <c r="E205" s="286" t="s">
        <v>1533</v>
      </c>
      <c r="F205" s="287" t="s">
        <v>1534</v>
      </c>
      <c r="G205" s="288" t="s">
        <v>880</v>
      </c>
      <c r="H205" s="289">
        <v>1.6830000000000001</v>
      </c>
      <c r="I205" s="290"/>
      <c r="J205" s="291">
        <f>ROUND(I205*H205,2)</f>
        <v>0</v>
      </c>
      <c r="K205" s="287" t="s">
        <v>230</v>
      </c>
      <c r="L205" s="292"/>
      <c r="M205" s="293" t="s">
        <v>1</v>
      </c>
      <c r="N205" s="294" t="s">
        <v>47</v>
      </c>
      <c r="O205" s="91"/>
      <c r="P205" s="255">
        <f>O205*H205</f>
        <v>0</v>
      </c>
      <c r="Q205" s="255">
        <v>0.001</v>
      </c>
      <c r="R205" s="255">
        <f>Q205*H205</f>
        <v>0.001683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257</v>
      </c>
      <c r="AT205" s="257" t="s">
        <v>283</v>
      </c>
      <c r="AU205" s="257" t="s">
        <v>91</v>
      </c>
      <c r="AY205" s="16" t="s">
        <v>224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6" t="s">
        <v>89</v>
      </c>
      <c r="BK205" s="258">
        <f>ROUND(I205*H205,2)</f>
        <v>0</v>
      </c>
      <c r="BL205" s="16" t="s">
        <v>231</v>
      </c>
      <c r="BM205" s="257" t="s">
        <v>490</v>
      </c>
    </row>
    <row r="206" s="13" customFormat="1">
      <c r="A206" s="13"/>
      <c r="B206" s="263"/>
      <c r="C206" s="264"/>
      <c r="D206" s="259" t="s">
        <v>263</v>
      </c>
      <c r="E206" s="273" t="s">
        <v>1</v>
      </c>
      <c r="F206" s="265" t="s">
        <v>1697</v>
      </c>
      <c r="G206" s="264"/>
      <c r="H206" s="266">
        <v>1.6830000000000001</v>
      </c>
      <c r="I206" s="267"/>
      <c r="J206" s="264"/>
      <c r="K206" s="264"/>
      <c r="L206" s="268"/>
      <c r="M206" s="269"/>
      <c r="N206" s="270"/>
      <c r="O206" s="270"/>
      <c r="P206" s="270"/>
      <c r="Q206" s="270"/>
      <c r="R206" s="270"/>
      <c r="S206" s="270"/>
      <c r="T206" s="27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2" t="s">
        <v>263</v>
      </c>
      <c r="AU206" s="272" t="s">
        <v>91</v>
      </c>
      <c r="AV206" s="13" t="s">
        <v>91</v>
      </c>
      <c r="AW206" s="13" t="s">
        <v>38</v>
      </c>
      <c r="AX206" s="13" t="s">
        <v>82</v>
      </c>
      <c r="AY206" s="272" t="s">
        <v>224</v>
      </c>
    </row>
    <row r="207" s="14" customFormat="1">
      <c r="A207" s="14"/>
      <c r="B207" s="274"/>
      <c r="C207" s="275"/>
      <c r="D207" s="259" t="s">
        <v>263</v>
      </c>
      <c r="E207" s="276" t="s">
        <v>1</v>
      </c>
      <c r="F207" s="277" t="s">
        <v>277</v>
      </c>
      <c r="G207" s="275"/>
      <c r="H207" s="278">
        <v>1.6830000000000001</v>
      </c>
      <c r="I207" s="279"/>
      <c r="J207" s="275"/>
      <c r="K207" s="275"/>
      <c r="L207" s="280"/>
      <c r="M207" s="281"/>
      <c r="N207" s="282"/>
      <c r="O207" s="282"/>
      <c r="P207" s="282"/>
      <c r="Q207" s="282"/>
      <c r="R207" s="282"/>
      <c r="S207" s="282"/>
      <c r="T207" s="28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4" t="s">
        <v>263</v>
      </c>
      <c r="AU207" s="284" t="s">
        <v>91</v>
      </c>
      <c r="AV207" s="14" t="s">
        <v>231</v>
      </c>
      <c r="AW207" s="14" t="s">
        <v>38</v>
      </c>
      <c r="AX207" s="14" t="s">
        <v>89</v>
      </c>
      <c r="AY207" s="284" t="s">
        <v>224</v>
      </c>
    </row>
    <row r="208" s="2" customFormat="1" ht="16.5" customHeight="1">
      <c r="A208" s="38"/>
      <c r="B208" s="39"/>
      <c r="C208" s="246" t="s">
        <v>360</v>
      </c>
      <c r="D208" s="246" t="s">
        <v>226</v>
      </c>
      <c r="E208" s="247" t="s">
        <v>294</v>
      </c>
      <c r="F208" s="248" t="s">
        <v>295</v>
      </c>
      <c r="G208" s="249" t="s">
        <v>229</v>
      </c>
      <c r="H208" s="250">
        <v>51.451999999999998</v>
      </c>
      <c r="I208" s="251"/>
      <c r="J208" s="252">
        <f>ROUND(I208*H208,2)</f>
        <v>0</v>
      </c>
      <c r="K208" s="248" t="s">
        <v>230</v>
      </c>
      <c r="L208" s="44"/>
      <c r="M208" s="253" t="s">
        <v>1</v>
      </c>
      <c r="N208" s="254" t="s">
        <v>47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231</v>
      </c>
      <c r="AT208" s="257" t="s">
        <v>226</v>
      </c>
      <c r="AU208" s="257" t="s">
        <v>91</v>
      </c>
      <c r="AY208" s="16" t="s">
        <v>224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6" t="s">
        <v>89</v>
      </c>
      <c r="BK208" s="258">
        <f>ROUND(I208*H208,2)</f>
        <v>0</v>
      </c>
      <c r="BL208" s="16" t="s">
        <v>231</v>
      </c>
      <c r="BM208" s="257" t="s">
        <v>500</v>
      </c>
    </row>
    <row r="209" s="2" customFormat="1">
      <c r="A209" s="38"/>
      <c r="B209" s="39"/>
      <c r="C209" s="40"/>
      <c r="D209" s="259" t="s">
        <v>261</v>
      </c>
      <c r="E209" s="40"/>
      <c r="F209" s="260" t="s">
        <v>1536</v>
      </c>
      <c r="G209" s="40"/>
      <c r="H209" s="40"/>
      <c r="I209" s="154"/>
      <c r="J209" s="40"/>
      <c r="K209" s="40"/>
      <c r="L209" s="44"/>
      <c r="M209" s="261"/>
      <c r="N209" s="262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6" t="s">
        <v>261</v>
      </c>
      <c r="AU209" s="16" t="s">
        <v>91</v>
      </c>
    </row>
    <row r="210" s="13" customFormat="1">
      <c r="A210" s="13"/>
      <c r="B210" s="263"/>
      <c r="C210" s="264"/>
      <c r="D210" s="259" t="s">
        <v>263</v>
      </c>
      <c r="E210" s="273" t="s">
        <v>1</v>
      </c>
      <c r="F210" s="265" t="s">
        <v>1698</v>
      </c>
      <c r="G210" s="264"/>
      <c r="H210" s="266">
        <v>28.800000000000001</v>
      </c>
      <c r="I210" s="267"/>
      <c r="J210" s="264"/>
      <c r="K210" s="264"/>
      <c r="L210" s="268"/>
      <c r="M210" s="269"/>
      <c r="N210" s="270"/>
      <c r="O210" s="270"/>
      <c r="P210" s="270"/>
      <c r="Q210" s="270"/>
      <c r="R210" s="270"/>
      <c r="S210" s="270"/>
      <c r="T210" s="27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2" t="s">
        <v>263</v>
      </c>
      <c r="AU210" s="272" t="s">
        <v>91</v>
      </c>
      <c r="AV210" s="13" t="s">
        <v>91</v>
      </c>
      <c r="AW210" s="13" t="s">
        <v>38</v>
      </c>
      <c r="AX210" s="13" t="s">
        <v>82</v>
      </c>
      <c r="AY210" s="272" t="s">
        <v>224</v>
      </c>
    </row>
    <row r="211" s="13" customFormat="1">
      <c r="A211" s="13"/>
      <c r="B211" s="263"/>
      <c r="C211" s="264"/>
      <c r="D211" s="259" t="s">
        <v>263</v>
      </c>
      <c r="E211" s="273" t="s">
        <v>1</v>
      </c>
      <c r="F211" s="265" t="s">
        <v>1699</v>
      </c>
      <c r="G211" s="264"/>
      <c r="H211" s="266">
        <v>20.600000000000001</v>
      </c>
      <c r="I211" s="267"/>
      <c r="J211" s="264"/>
      <c r="K211" s="264"/>
      <c r="L211" s="268"/>
      <c r="M211" s="269"/>
      <c r="N211" s="270"/>
      <c r="O211" s="270"/>
      <c r="P211" s="270"/>
      <c r="Q211" s="270"/>
      <c r="R211" s="270"/>
      <c r="S211" s="270"/>
      <c r="T211" s="27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2" t="s">
        <v>263</v>
      </c>
      <c r="AU211" s="272" t="s">
        <v>91</v>
      </c>
      <c r="AV211" s="13" t="s">
        <v>91</v>
      </c>
      <c r="AW211" s="13" t="s">
        <v>38</v>
      </c>
      <c r="AX211" s="13" t="s">
        <v>82</v>
      </c>
      <c r="AY211" s="272" t="s">
        <v>224</v>
      </c>
    </row>
    <row r="212" s="13" customFormat="1">
      <c r="A212" s="13"/>
      <c r="B212" s="263"/>
      <c r="C212" s="264"/>
      <c r="D212" s="259" t="s">
        <v>263</v>
      </c>
      <c r="E212" s="273" t="s">
        <v>1</v>
      </c>
      <c r="F212" s="265" t="s">
        <v>1700</v>
      </c>
      <c r="G212" s="264"/>
      <c r="H212" s="266">
        <v>2.052</v>
      </c>
      <c r="I212" s="267"/>
      <c r="J212" s="264"/>
      <c r="K212" s="264"/>
      <c r="L212" s="268"/>
      <c r="M212" s="269"/>
      <c r="N212" s="270"/>
      <c r="O212" s="270"/>
      <c r="P212" s="270"/>
      <c r="Q212" s="270"/>
      <c r="R212" s="270"/>
      <c r="S212" s="270"/>
      <c r="T212" s="27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2" t="s">
        <v>263</v>
      </c>
      <c r="AU212" s="272" t="s">
        <v>91</v>
      </c>
      <c r="AV212" s="13" t="s">
        <v>91</v>
      </c>
      <c r="AW212" s="13" t="s">
        <v>38</v>
      </c>
      <c r="AX212" s="13" t="s">
        <v>82</v>
      </c>
      <c r="AY212" s="272" t="s">
        <v>224</v>
      </c>
    </row>
    <row r="213" s="14" customFormat="1">
      <c r="A213" s="14"/>
      <c r="B213" s="274"/>
      <c r="C213" s="275"/>
      <c r="D213" s="259" t="s">
        <v>263</v>
      </c>
      <c r="E213" s="276" t="s">
        <v>1</v>
      </c>
      <c r="F213" s="277" t="s">
        <v>277</v>
      </c>
      <c r="G213" s="275"/>
      <c r="H213" s="278">
        <v>51.451999999999998</v>
      </c>
      <c r="I213" s="279"/>
      <c r="J213" s="275"/>
      <c r="K213" s="275"/>
      <c r="L213" s="280"/>
      <c r="M213" s="281"/>
      <c r="N213" s="282"/>
      <c r="O213" s="282"/>
      <c r="P213" s="282"/>
      <c r="Q213" s="282"/>
      <c r="R213" s="282"/>
      <c r="S213" s="282"/>
      <c r="T213" s="28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4" t="s">
        <v>263</v>
      </c>
      <c r="AU213" s="284" t="s">
        <v>91</v>
      </c>
      <c r="AV213" s="14" t="s">
        <v>231</v>
      </c>
      <c r="AW213" s="14" t="s">
        <v>38</v>
      </c>
      <c r="AX213" s="14" t="s">
        <v>89</v>
      </c>
      <c r="AY213" s="284" t="s">
        <v>224</v>
      </c>
    </row>
    <row r="214" s="2" customFormat="1" ht="16.5" customHeight="1">
      <c r="A214" s="38"/>
      <c r="B214" s="39"/>
      <c r="C214" s="246" t="s">
        <v>366</v>
      </c>
      <c r="D214" s="246" t="s">
        <v>226</v>
      </c>
      <c r="E214" s="247" t="s">
        <v>1701</v>
      </c>
      <c r="F214" s="248" t="s">
        <v>1702</v>
      </c>
      <c r="G214" s="249" t="s">
        <v>229</v>
      </c>
      <c r="H214" s="250">
        <v>39.600000000000001</v>
      </c>
      <c r="I214" s="251"/>
      <c r="J214" s="252">
        <f>ROUND(I214*H214,2)</f>
        <v>0</v>
      </c>
      <c r="K214" s="248" t="s">
        <v>230</v>
      </c>
      <c r="L214" s="44"/>
      <c r="M214" s="253" t="s">
        <v>1</v>
      </c>
      <c r="N214" s="254" t="s">
        <v>47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231</v>
      </c>
      <c r="AT214" s="257" t="s">
        <v>226</v>
      </c>
      <c r="AU214" s="257" t="s">
        <v>91</v>
      </c>
      <c r="AY214" s="16" t="s">
        <v>224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6" t="s">
        <v>89</v>
      </c>
      <c r="BK214" s="258">
        <f>ROUND(I214*H214,2)</f>
        <v>0</v>
      </c>
      <c r="BL214" s="16" t="s">
        <v>231</v>
      </c>
      <c r="BM214" s="257" t="s">
        <v>902</v>
      </c>
    </row>
    <row r="215" s="2" customFormat="1">
      <c r="A215" s="38"/>
      <c r="B215" s="39"/>
      <c r="C215" s="40"/>
      <c r="D215" s="259" t="s">
        <v>261</v>
      </c>
      <c r="E215" s="40"/>
      <c r="F215" s="260" t="s">
        <v>1703</v>
      </c>
      <c r="G215" s="40"/>
      <c r="H215" s="40"/>
      <c r="I215" s="154"/>
      <c r="J215" s="40"/>
      <c r="K215" s="40"/>
      <c r="L215" s="44"/>
      <c r="M215" s="261"/>
      <c r="N215" s="262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6" t="s">
        <v>261</v>
      </c>
      <c r="AU215" s="16" t="s">
        <v>91</v>
      </c>
    </row>
    <row r="216" s="13" customFormat="1">
      <c r="A216" s="13"/>
      <c r="B216" s="263"/>
      <c r="C216" s="264"/>
      <c r="D216" s="259" t="s">
        <v>263</v>
      </c>
      <c r="E216" s="273" t="s">
        <v>1</v>
      </c>
      <c r="F216" s="265" t="s">
        <v>1704</v>
      </c>
      <c r="G216" s="264"/>
      <c r="H216" s="266">
        <v>30</v>
      </c>
      <c r="I216" s="267"/>
      <c r="J216" s="264"/>
      <c r="K216" s="264"/>
      <c r="L216" s="268"/>
      <c r="M216" s="269"/>
      <c r="N216" s="270"/>
      <c r="O216" s="270"/>
      <c r="P216" s="270"/>
      <c r="Q216" s="270"/>
      <c r="R216" s="270"/>
      <c r="S216" s="270"/>
      <c r="T216" s="27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2" t="s">
        <v>263</v>
      </c>
      <c r="AU216" s="272" t="s">
        <v>91</v>
      </c>
      <c r="AV216" s="13" t="s">
        <v>91</v>
      </c>
      <c r="AW216" s="13" t="s">
        <v>38</v>
      </c>
      <c r="AX216" s="13" t="s">
        <v>82</v>
      </c>
      <c r="AY216" s="272" t="s">
        <v>224</v>
      </c>
    </row>
    <row r="217" s="13" customFormat="1">
      <c r="A217" s="13"/>
      <c r="B217" s="263"/>
      <c r="C217" s="264"/>
      <c r="D217" s="259" t="s">
        <v>263</v>
      </c>
      <c r="E217" s="273" t="s">
        <v>1</v>
      </c>
      <c r="F217" s="265" t="s">
        <v>1705</v>
      </c>
      <c r="G217" s="264"/>
      <c r="H217" s="266">
        <v>9.5999999999999996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2" t="s">
        <v>263</v>
      </c>
      <c r="AU217" s="272" t="s">
        <v>91</v>
      </c>
      <c r="AV217" s="13" t="s">
        <v>91</v>
      </c>
      <c r="AW217" s="13" t="s">
        <v>38</v>
      </c>
      <c r="AX217" s="13" t="s">
        <v>82</v>
      </c>
      <c r="AY217" s="272" t="s">
        <v>224</v>
      </c>
    </row>
    <row r="218" s="14" customFormat="1">
      <c r="A218" s="14"/>
      <c r="B218" s="274"/>
      <c r="C218" s="275"/>
      <c r="D218" s="259" t="s">
        <v>263</v>
      </c>
      <c r="E218" s="276" t="s">
        <v>1</v>
      </c>
      <c r="F218" s="277" t="s">
        <v>277</v>
      </c>
      <c r="G218" s="275"/>
      <c r="H218" s="278">
        <v>39.600000000000001</v>
      </c>
      <c r="I218" s="279"/>
      <c r="J218" s="275"/>
      <c r="K218" s="275"/>
      <c r="L218" s="280"/>
      <c r="M218" s="281"/>
      <c r="N218" s="282"/>
      <c r="O218" s="282"/>
      <c r="P218" s="282"/>
      <c r="Q218" s="282"/>
      <c r="R218" s="282"/>
      <c r="S218" s="282"/>
      <c r="T218" s="28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4" t="s">
        <v>263</v>
      </c>
      <c r="AU218" s="284" t="s">
        <v>91</v>
      </c>
      <c r="AV218" s="14" t="s">
        <v>231</v>
      </c>
      <c r="AW218" s="14" t="s">
        <v>38</v>
      </c>
      <c r="AX218" s="14" t="s">
        <v>89</v>
      </c>
      <c r="AY218" s="284" t="s">
        <v>224</v>
      </c>
    </row>
    <row r="219" s="2" customFormat="1" ht="16.5" customHeight="1">
      <c r="A219" s="38"/>
      <c r="B219" s="39"/>
      <c r="C219" s="246" t="s">
        <v>371</v>
      </c>
      <c r="D219" s="246" t="s">
        <v>226</v>
      </c>
      <c r="E219" s="247" t="s">
        <v>1308</v>
      </c>
      <c r="F219" s="248" t="s">
        <v>1309</v>
      </c>
      <c r="G219" s="249" t="s">
        <v>229</v>
      </c>
      <c r="H219" s="250">
        <v>24</v>
      </c>
      <c r="I219" s="251"/>
      <c r="J219" s="252">
        <f>ROUND(I219*H219,2)</f>
        <v>0</v>
      </c>
      <c r="K219" s="248" t="s">
        <v>230</v>
      </c>
      <c r="L219" s="44"/>
      <c r="M219" s="253" t="s">
        <v>1</v>
      </c>
      <c r="N219" s="254" t="s">
        <v>47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231</v>
      </c>
      <c r="AT219" s="257" t="s">
        <v>226</v>
      </c>
      <c r="AU219" s="257" t="s">
        <v>91</v>
      </c>
      <c r="AY219" s="16" t="s">
        <v>224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6" t="s">
        <v>89</v>
      </c>
      <c r="BK219" s="258">
        <f>ROUND(I219*H219,2)</f>
        <v>0</v>
      </c>
      <c r="BL219" s="16" t="s">
        <v>231</v>
      </c>
      <c r="BM219" s="257" t="s">
        <v>522</v>
      </c>
    </row>
    <row r="220" s="13" customFormat="1">
      <c r="A220" s="13"/>
      <c r="B220" s="263"/>
      <c r="C220" s="264"/>
      <c r="D220" s="259" t="s">
        <v>263</v>
      </c>
      <c r="E220" s="273" t="s">
        <v>1</v>
      </c>
      <c r="F220" s="265" t="s">
        <v>1706</v>
      </c>
      <c r="G220" s="264"/>
      <c r="H220" s="266">
        <v>24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2" t="s">
        <v>263</v>
      </c>
      <c r="AU220" s="272" t="s">
        <v>91</v>
      </c>
      <c r="AV220" s="13" t="s">
        <v>91</v>
      </c>
      <c r="AW220" s="13" t="s">
        <v>38</v>
      </c>
      <c r="AX220" s="13" t="s">
        <v>82</v>
      </c>
      <c r="AY220" s="272" t="s">
        <v>224</v>
      </c>
    </row>
    <row r="221" s="14" customFormat="1">
      <c r="A221" s="14"/>
      <c r="B221" s="274"/>
      <c r="C221" s="275"/>
      <c r="D221" s="259" t="s">
        <v>263</v>
      </c>
      <c r="E221" s="276" t="s">
        <v>1</v>
      </c>
      <c r="F221" s="277" t="s">
        <v>277</v>
      </c>
      <c r="G221" s="275"/>
      <c r="H221" s="278">
        <v>24</v>
      </c>
      <c r="I221" s="279"/>
      <c r="J221" s="275"/>
      <c r="K221" s="275"/>
      <c r="L221" s="280"/>
      <c r="M221" s="281"/>
      <c r="N221" s="282"/>
      <c r="O221" s="282"/>
      <c r="P221" s="282"/>
      <c r="Q221" s="282"/>
      <c r="R221" s="282"/>
      <c r="S221" s="282"/>
      <c r="T221" s="28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4" t="s">
        <v>263</v>
      </c>
      <c r="AU221" s="284" t="s">
        <v>91</v>
      </c>
      <c r="AV221" s="14" t="s">
        <v>231</v>
      </c>
      <c r="AW221" s="14" t="s">
        <v>38</v>
      </c>
      <c r="AX221" s="14" t="s">
        <v>89</v>
      </c>
      <c r="AY221" s="284" t="s">
        <v>224</v>
      </c>
    </row>
    <row r="222" s="2" customFormat="1" ht="21.75" customHeight="1">
      <c r="A222" s="38"/>
      <c r="B222" s="39"/>
      <c r="C222" s="246" t="s">
        <v>376</v>
      </c>
      <c r="D222" s="246" t="s">
        <v>226</v>
      </c>
      <c r="E222" s="247" t="s">
        <v>1540</v>
      </c>
      <c r="F222" s="248" t="s">
        <v>1541</v>
      </c>
      <c r="G222" s="249" t="s">
        <v>229</v>
      </c>
      <c r="H222" s="250">
        <v>56.100000000000001</v>
      </c>
      <c r="I222" s="251"/>
      <c r="J222" s="252">
        <f>ROUND(I222*H222,2)</f>
        <v>0</v>
      </c>
      <c r="K222" s="248" t="s">
        <v>230</v>
      </c>
      <c r="L222" s="44"/>
      <c r="M222" s="253" t="s">
        <v>1</v>
      </c>
      <c r="N222" s="254" t="s">
        <v>47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231</v>
      </c>
      <c r="AT222" s="257" t="s">
        <v>226</v>
      </c>
      <c r="AU222" s="257" t="s">
        <v>91</v>
      </c>
      <c r="AY222" s="16" t="s">
        <v>224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89</v>
      </c>
      <c r="BK222" s="258">
        <f>ROUND(I222*H222,2)</f>
        <v>0</v>
      </c>
      <c r="BL222" s="16" t="s">
        <v>231</v>
      </c>
      <c r="BM222" s="257" t="s">
        <v>515</v>
      </c>
    </row>
    <row r="223" s="2" customFormat="1">
      <c r="A223" s="38"/>
      <c r="B223" s="39"/>
      <c r="C223" s="40"/>
      <c r="D223" s="259" t="s">
        <v>261</v>
      </c>
      <c r="E223" s="40"/>
      <c r="F223" s="260" t="s">
        <v>1707</v>
      </c>
      <c r="G223" s="40"/>
      <c r="H223" s="40"/>
      <c r="I223" s="154"/>
      <c r="J223" s="40"/>
      <c r="K223" s="40"/>
      <c r="L223" s="44"/>
      <c r="M223" s="261"/>
      <c r="N223" s="262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6" t="s">
        <v>261</v>
      </c>
      <c r="AU223" s="16" t="s">
        <v>91</v>
      </c>
    </row>
    <row r="224" s="13" customFormat="1">
      <c r="A224" s="13"/>
      <c r="B224" s="263"/>
      <c r="C224" s="264"/>
      <c r="D224" s="259" t="s">
        <v>263</v>
      </c>
      <c r="E224" s="273" t="s">
        <v>1</v>
      </c>
      <c r="F224" s="265" t="s">
        <v>1708</v>
      </c>
      <c r="G224" s="264"/>
      <c r="H224" s="266">
        <v>56.100000000000001</v>
      </c>
      <c r="I224" s="267"/>
      <c r="J224" s="264"/>
      <c r="K224" s="264"/>
      <c r="L224" s="268"/>
      <c r="M224" s="269"/>
      <c r="N224" s="270"/>
      <c r="O224" s="270"/>
      <c r="P224" s="270"/>
      <c r="Q224" s="270"/>
      <c r="R224" s="270"/>
      <c r="S224" s="270"/>
      <c r="T224" s="27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2" t="s">
        <v>263</v>
      </c>
      <c r="AU224" s="272" t="s">
        <v>91</v>
      </c>
      <c r="AV224" s="13" t="s">
        <v>91</v>
      </c>
      <c r="AW224" s="13" t="s">
        <v>38</v>
      </c>
      <c r="AX224" s="13" t="s">
        <v>82</v>
      </c>
      <c r="AY224" s="272" t="s">
        <v>224</v>
      </c>
    </row>
    <row r="225" s="14" customFormat="1">
      <c r="A225" s="14"/>
      <c r="B225" s="274"/>
      <c r="C225" s="275"/>
      <c r="D225" s="259" t="s">
        <v>263</v>
      </c>
      <c r="E225" s="276" t="s">
        <v>1</v>
      </c>
      <c r="F225" s="277" t="s">
        <v>277</v>
      </c>
      <c r="G225" s="275"/>
      <c r="H225" s="278">
        <v>56.100000000000001</v>
      </c>
      <c r="I225" s="279"/>
      <c r="J225" s="275"/>
      <c r="K225" s="275"/>
      <c r="L225" s="280"/>
      <c r="M225" s="281"/>
      <c r="N225" s="282"/>
      <c r="O225" s="282"/>
      <c r="P225" s="282"/>
      <c r="Q225" s="282"/>
      <c r="R225" s="282"/>
      <c r="S225" s="282"/>
      <c r="T225" s="28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4" t="s">
        <v>263</v>
      </c>
      <c r="AU225" s="284" t="s">
        <v>91</v>
      </c>
      <c r="AV225" s="14" t="s">
        <v>231</v>
      </c>
      <c r="AW225" s="14" t="s">
        <v>38</v>
      </c>
      <c r="AX225" s="14" t="s">
        <v>89</v>
      </c>
      <c r="AY225" s="284" t="s">
        <v>224</v>
      </c>
    </row>
    <row r="226" s="12" customFormat="1" ht="22.8" customHeight="1">
      <c r="A226" s="12"/>
      <c r="B226" s="230"/>
      <c r="C226" s="231"/>
      <c r="D226" s="232" t="s">
        <v>81</v>
      </c>
      <c r="E226" s="244" t="s">
        <v>91</v>
      </c>
      <c r="F226" s="244" t="s">
        <v>297</v>
      </c>
      <c r="G226" s="231"/>
      <c r="H226" s="231"/>
      <c r="I226" s="234"/>
      <c r="J226" s="245">
        <f>BK226</f>
        <v>0</v>
      </c>
      <c r="K226" s="231"/>
      <c r="L226" s="236"/>
      <c r="M226" s="237"/>
      <c r="N226" s="238"/>
      <c r="O226" s="238"/>
      <c r="P226" s="239">
        <f>SUM(P227:P255)</f>
        <v>0</v>
      </c>
      <c r="Q226" s="238"/>
      <c r="R226" s="239">
        <f>SUM(R227:R255)</f>
        <v>35.051851542999998</v>
      </c>
      <c r="S226" s="238"/>
      <c r="T226" s="240">
        <f>SUM(T227:T255)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1" t="s">
        <v>89</v>
      </c>
      <c r="AT226" s="242" t="s">
        <v>81</v>
      </c>
      <c r="AU226" s="242" t="s">
        <v>89</v>
      </c>
      <c r="AY226" s="241" t="s">
        <v>224</v>
      </c>
      <c r="BK226" s="243">
        <f>SUM(BK227:BK255)</f>
        <v>0</v>
      </c>
    </row>
    <row r="227" s="2" customFormat="1" ht="21.75" customHeight="1">
      <c r="A227" s="38"/>
      <c r="B227" s="39"/>
      <c r="C227" s="246" t="s">
        <v>382</v>
      </c>
      <c r="D227" s="246" t="s">
        <v>226</v>
      </c>
      <c r="E227" s="247" t="s">
        <v>1709</v>
      </c>
      <c r="F227" s="248" t="s">
        <v>1710</v>
      </c>
      <c r="G227" s="249" t="s">
        <v>247</v>
      </c>
      <c r="H227" s="250">
        <v>5.5759999999999996</v>
      </c>
      <c r="I227" s="251"/>
      <c r="J227" s="252">
        <f>ROUND(I227*H227,2)</f>
        <v>0</v>
      </c>
      <c r="K227" s="248" t="s">
        <v>230</v>
      </c>
      <c r="L227" s="44"/>
      <c r="M227" s="253" t="s">
        <v>1</v>
      </c>
      <c r="N227" s="254" t="s">
        <v>47</v>
      </c>
      <c r="O227" s="91"/>
      <c r="P227" s="255">
        <f>O227*H227</f>
        <v>0</v>
      </c>
      <c r="Q227" s="255">
        <v>2.1600000000000001</v>
      </c>
      <c r="R227" s="255">
        <f>Q227*H227</f>
        <v>12.04416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231</v>
      </c>
      <c r="AT227" s="257" t="s">
        <v>226</v>
      </c>
      <c r="AU227" s="257" t="s">
        <v>91</v>
      </c>
      <c r="AY227" s="16" t="s">
        <v>224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6" t="s">
        <v>89</v>
      </c>
      <c r="BK227" s="258">
        <f>ROUND(I227*H227,2)</f>
        <v>0</v>
      </c>
      <c r="BL227" s="16" t="s">
        <v>231</v>
      </c>
      <c r="BM227" s="257" t="s">
        <v>928</v>
      </c>
    </row>
    <row r="228" s="13" customFormat="1">
      <c r="A228" s="13"/>
      <c r="B228" s="263"/>
      <c r="C228" s="264"/>
      <c r="D228" s="259" t="s">
        <v>263</v>
      </c>
      <c r="E228" s="273" t="s">
        <v>1</v>
      </c>
      <c r="F228" s="265" t="s">
        <v>1711</v>
      </c>
      <c r="G228" s="264"/>
      <c r="H228" s="266">
        <v>5.5759999999999996</v>
      </c>
      <c r="I228" s="267"/>
      <c r="J228" s="264"/>
      <c r="K228" s="264"/>
      <c r="L228" s="268"/>
      <c r="M228" s="269"/>
      <c r="N228" s="270"/>
      <c r="O228" s="270"/>
      <c r="P228" s="270"/>
      <c r="Q228" s="270"/>
      <c r="R228" s="270"/>
      <c r="S228" s="270"/>
      <c r="T228" s="27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2" t="s">
        <v>263</v>
      </c>
      <c r="AU228" s="272" t="s">
        <v>91</v>
      </c>
      <c r="AV228" s="13" t="s">
        <v>91</v>
      </c>
      <c r="AW228" s="13" t="s">
        <v>38</v>
      </c>
      <c r="AX228" s="13" t="s">
        <v>82</v>
      </c>
      <c r="AY228" s="272" t="s">
        <v>224</v>
      </c>
    </row>
    <row r="229" s="14" customFormat="1">
      <c r="A229" s="14"/>
      <c r="B229" s="274"/>
      <c r="C229" s="275"/>
      <c r="D229" s="259" t="s">
        <v>263</v>
      </c>
      <c r="E229" s="276" t="s">
        <v>1</v>
      </c>
      <c r="F229" s="277" t="s">
        <v>277</v>
      </c>
      <c r="G229" s="275"/>
      <c r="H229" s="278">
        <v>5.5759999999999996</v>
      </c>
      <c r="I229" s="279"/>
      <c r="J229" s="275"/>
      <c r="K229" s="275"/>
      <c r="L229" s="280"/>
      <c r="M229" s="281"/>
      <c r="N229" s="282"/>
      <c r="O229" s="282"/>
      <c r="P229" s="282"/>
      <c r="Q229" s="282"/>
      <c r="R229" s="282"/>
      <c r="S229" s="282"/>
      <c r="T229" s="28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4" t="s">
        <v>263</v>
      </c>
      <c r="AU229" s="284" t="s">
        <v>91</v>
      </c>
      <c r="AV229" s="14" t="s">
        <v>231</v>
      </c>
      <c r="AW229" s="14" t="s">
        <v>38</v>
      </c>
      <c r="AX229" s="14" t="s">
        <v>89</v>
      </c>
      <c r="AY229" s="284" t="s">
        <v>224</v>
      </c>
    </row>
    <row r="230" s="2" customFormat="1" ht="16.5" customHeight="1">
      <c r="A230" s="38"/>
      <c r="B230" s="39"/>
      <c r="C230" s="246" t="s">
        <v>386</v>
      </c>
      <c r="D230" s="246" t="s">
        <v>226</v>
      </c>
      <c r="E230" s="247" t="s">
        <v>1712</v>
      </c>
      <c r="F230" s="248" t="s">
        <v>1713</v>
      </c>
      <c r="G230" s="249" t="s">
        <v>247</v>
      </c>
      <c r="H230" s="250">
        <v>4.6980000000000004</v>
      </c>
      <c r="I230" s="251"/>
      <c r="J230" s="252">
        <f>ROUND(I230*H230,2)</f>
        <v>0</v>
      </c>
      <c r="K230" s="248" t="s">
        <v>230</v>
      </c>
      <c r="L230" s="44"/>
      <c r="M230" s="253" t="s">
        <v>1</v>
      </c>
      <c r="N230" s="254" t="s">
        <v>47</v>
      </c>
      <c r="O230" s="91"/>
      <c r="P230" s="255">
        <f>O230*H230</f>
        <v>0</v>
      </c>
      <c r="Q230" s="255">
        <v>2.5262479999999998</v>
      </c>
      <c r="R230" s="255">
        <f>Q230*H230</f>
        <v>11.868313104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231</v>
      </c>
      <c r="AT230" s="257" t="s">
        <v>226</v>
      </c>
      <c r="AU230" s="257" t="s">
        <v>91</v>
      </c>
      <c r="AY230" s="16" t="s">
        <v>224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89</v>
      </c>
      <c r="BK230" s="258">
        <f>ROUND(I230*H230,2)</f>
        <v>0</v>
      </c>
      <c r="BL230" s="16" t="s">
        <v>231</v>
      </c>
      <c r="BM230" s="257" t="s">
        <v>526</v>
      </c>
    </row>
    <row r="231" s="13" customFormat="1">
      <c r="A231" s="13"/>
      <c r="B231" s="263"/>
      <c r="C231" s="264"/>
      <c r="D231" s="259" t="s">
        <v>263</v>
      </c>
      <c r="E231" s="273" t="s">
        <v>1</v>
      </c>
      <c r="F231" s="265" t="s">
        <v>1714</v>
      </c>
      <c r="G231" s="264"/>
      <c r="H231" s="266">
        <v>4.6980000000000004</v>
      </c>
      <c r="I231" s="267"/>
      <c r="J231" s="264"/>
      <c r="K231" s="264"/>
      <c r="L231" s="268"/>
      <c r="M231" s="269"/>
      <c r="N231" s="270"/>
      <c r="O231" s="270"/>
      <c r="P231" s="270"/>
      <c r="Q231" s="270"/>
      <c r="R231" s="270"/>
      <c r="S231" s="270"/>
      <c r="T231" s="27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2" t="s">
        <v>263</v>
      </c>
      <c r="AU231" s="272" t="s">
        <v>91</v>
      </c>
      <c r="AV231" s="13" t="s">
        <v>91</v>
      </c>
      <c r="AW231" s="13" t="s">
        <v>38</v>
      </c>
      <c r="AX231" s="13" t="s">
        <v>82</v>
      </c>
      <c r="AY231" s="272" t="s">
        <v>224</v>
      </c>
    </row>
    <row r="232" s="14" customFormat="1">
      <c r="A232" s="14"/>
      <c r="B232" s="274"/>
      <c r="C232" s="275"/>
      <c r="D232" s="259" t="s">
        <v>263</v>
      </c>
      <c r="E232" s="276" t="s">
        <v>1</v>
      </c>
      <c r="F232" s="277" t="s">
        <v>277</v>
      </c>
      <c r="G232" s="275"/>
      <c r="H232" s="278">
        <v>4.6980000000000004</v>
      </c>
      <c r="I232" s="279"/>
      <c r="J232" s="275"/>
      <c r="K232" s="275"/>
      <c r="L232" s="280"/>
      <c r="M232" s="281"/>
      <c r="N232" s="282"/>
      <c r="O232" s="282"/>
      <c r="P232" s="282"/>
      <c r="Q232" s="282"/>
      <c r="R232" s="282"/>
      <c r="S232" s="282"/>
      <c r="T232" s="28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4" t="s">
        <v>263</v>
      </c>
      <c r="AU232" s="284" t="s">
        <v>91</v>
      </c>
      <c r="AV232" s="14" t="s">
        <v>231</v>
      </c>
      <c r="AW232" s="14" t="s">
        <v>38</v>
      </c>
      <c r="AX232" s="14" t="s">
        <v>89</v>
      </c>
      <c r="AY232" s="284" t="s">
        <v>224</v>
      </c>
    </row>
    <row r="233" s="2" customFormat="1" ht="16.5" customHeight="1">
      <c r="A233" s="38"/>
      <c r="B233" s="39"/>
      <c r="C233" s="246" t="s">
        <v>392</v>
      </c>
      <c r="D233" s="246" t="s">
        <v>226</v>
      </c>
      <c r="E233" s="247" t="s">
        <v>1315</v>
      </c>
      <c r="F233" s="248" t="s">
        <v>1316</v>
      </c>
      <c r="G233" s="249" t="s">
        <v>229</v>
      </c>
      <c r="H233" s="250">
        <v>6.4500000000000002</v>
      </c>
      <c r="I233" s="251"/>
      <c r="J233" s="252">
        <f>ROUND(I233*H233,2)</f>
        <v>0</v>
      </c>
      <c r="K233" s="248" t="s">
        <v>230</v>
      </c>
      <c r="L233" s="44"/>
      <c r="M233" s="253" t="s">
        <v>1</v>
      </c>
      <c r="N233" s="254" t="s">
        <v>47</v>
      </c>
      <c r="O233" s="91"/>
      <c r="P233" s="255">
        <f>O233*H233</f>
        <v>0</v>
      </c>
      <c r="Q233" s="255">
        <v>0.0014357</v>
      </c>
      <c r="R233" s="255">
        <f>Q233*H233</f>
        <v>0.0092602650000000002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231</v>
      </c>
      <c r="AT233" s="257" t="s">
        <v>226</v>
      </c>
      <c r="AU233" s="257" t="s">
        <v>91</v>
      </c>
      <c r="AY233" s="16" t="s">
        <v>224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6" t="s">
        <v>89</v>
      </c>
      <c r="BK233" s="258">
        <f>ROUND(I233*H233,2)</f>
        <v>0</v>
      </c>
      <c r="BL233" s="16" t="s">
        <v>231</v>
      </c>
      <c r="BM233" s="257" t="s">
        <v>942</v>
      </c>
    </row>
    <row r="234" s="13" customFormat="1">
      <c r="A234" s="13"/>
      <c r="B234" s="263"/>
      <c r="C234" s="264"/>
      <c r="D234" s="259" t="s">
        <v>263</v>
      </c>
      <c r="E234" s="273" t="s">
        <v>1</v>
      </c>
      <c r="F234" s="265" t="s">
        <v>1715</v>
      </c>
      <c r="G234" s="264"/>
      <c r="H234" s="266">
        <v>6.4500000000000002</v>
      </c>
      <c r="I234" s="267"/>
      <c r="J234" s="264"/>
      <c r="K234" s="264"/>
      <c r="L234" s="268"/>
      <c r="M234" s="269"/>
      <c r="N234" s="270"/>
      <c r="O234" s="270"/>
      <c r="P234" s="270"/>
      <c r="Q234" s="270"/>
      <c r="R234" s="270"/>
      <c r="S234" s="270"/>
      <c r="T234" s="27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2" t="s">
        <v>263</v>
      </c>
      <c r="AU234" s="272" t="s">
        <v>91</v>
      </c>
      <c r="AV234" s="13" t="s">
        <v>91</v>
      </c>
      <c r="AW234" s="13" t="s">
        <v>38</v>
      </c>
      <c r="AX234" s="13" t="s">
        <v>82</v>
      </c>
      <c r="AY234" s="272" t="s">
        <v>224</v>
      </c>
    </row>
    <row r="235" s="14" customFormat="1">
      <c r="A235" s="14"/>
      <c r="B235" s="274"/>
      <c r="C235" s="275"/>
      <c r="D235" s="259" t="s">
        <v>263</v>
      </c>
      <c r="E235" s="276" t="s">
        <v>1</v>
      </c>
      <c r="F235" s="277" t="s">
        <v>277</v>
      </c>
      <c r="G235" s="275"/>
      <c r="H235" s="278">
        <v>6.4500000000000002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4" t="s">
        <v>263</v>
      </c>
      <c r="AU235" s="284" t="s">
        <v>91</v>
      </c>
      <c r="AV235" s="14" t="s">
        <v>231</v>
      </c>
      <c r="AW235" s="14" t="s">
        <v>38</v>
      </c>
      <c r="AX235" s="14" t="s">
        <v>89</v>
      </c>
      <c r="AY235" s="284" t="s">
        <v>224</v>
      </c>
    </row>
    <row r="236" s="2" customFormat="1" ht="16.5" customHeight="1">
      <c r="A236" s="38"/>
      <c r="B236" s="39"/>
      <c r="C236" s="246" t="s">
        <v>397</v>
      </c>
      <c r="D236" s="246" t="s">
        <v>226</v>
      </c>
      <c r="E236" s="247" t="s">
        <v>1319</v>
      </c>
      <c r="F236" s="248" t="s">
        <v>1320</v>
      </c>
      <c r="G236" s="249" t="s">
        <v>229</v>
      </c>
      <c r="H236" s="250">
        <v>6.4500000000000002</v>
      </c>
      <c r="I236" s="251"/>
      <c r="J236" s="252">
        <f>ROUND(I236*H236,2)</f>
        <v>0</v>
      </c>
      <c r="K236" s="248" t="s">
        <v>230</v>
      </c>
      <c r="L236" s="44"/>
      <c r="M236" s="253" t="s">
        <v>1</v>
      </c>
      <c r="N236" s="254" t="s">
        <v>47</v>
      </c>
      <c r="O236" s="91"/>
      <c r="P236" s="255">
        <f>O236*H236</f>
        <v>0</v>
      </c>
      <c r="Q236" s="255">
        <v>3.6000000000000001E-05</v>
      </c>
      <c r="R236" s="255">
        <f>Q236*H236</f>
        <v>0.00023220000000000001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231</v>
      </c>
      <c r="AT236" s="257" t="s">
        <v>226</v>
      </c>
      <c r="AU236" s="257" t="s">
        <v>91</v>
      </c>
      <c r="AY236" s="16" t="s">
        <v>224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89</v>
      </c>
      <c r="BK236" s="258">
        <f>ROUND(I236*H236,2)</f>
        <v>0</v>
      </c>
      <c r="BL236" s="16" t="s">
        <v>231</v>
      </c>
      <c r="BM236" s="257" t="s">
        <v>950</v>
      </c>
    </row>
    <row r="237" s="2" customFormat="1" ht="21.75" customHeight="1">
      <c r="A237" s="38"/>
      <c r="B237" s="39"/>
      <c r="C237" s="246" t="s">
        <v>401</v>
      </c>
      <c r="D237" s="246" t="s">
        <v>226</v>
      </c>
      <c r="E237" s="247" t="s">
        <v>1321</v>
      </c>
      <c r="F237" s="248" t="s">
        <v>1322</v>
      </c>
      <c r="G237" s="249" t="s">
        <v>268</v>
      </c>
      <c r="H237" s="250">
        <v>0.65800000000000003</v>
      </c>
      <c r="I237" s="251"/>
      <c r="J237" s="252">
        <f>ROUND(I237*H237,2)</f>
        <v>0</v>
      </c>
      <c r="K237" s="248" t="s">
        <v>230</v>
      </c>
      <c r="L237" s="44"/>
      <c r="M237" s="253" t="s">
        <v>1</v>
      </c>
      <c r="N237" s="254" t="s">
        <v>47</v>
      </c>
      <c r="O237" s="91"/>
      <c r="P237" s="255">
        <f>O237*H237</f>
        <v>0</v>
      </c>
      <c r="Q237" s="255">
        <v>1.0606640000000001</v>
      </c>
      <c r="R237" s="255">
        <f>Q237*H237</f>
        <v>0.69791691200000006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231</v>
      </c>
      <c r="AT237" s="257" t="s">
        <v>226</v>
      </c>
      <c r="AU237" s="257" t="s">
        <v>91</v>
      </c>
      <c r="AY237" s="16" t="s">
        <v>224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6" t="s">
        <v>89</v>
      </c>
      <c r="BK237" s="258">
        <f>ROUND(I237*H237,2)</f>
        <v>0</v>
      </c>
      <c r="BL237" s="16" t="s">
        <v>231</v>
      </c>
      <c r="BM237" s="257" t="s">
        <v>959</v>
      </c>
    </row>
    <row r="238" s="13" customFormat="1">
      <c r="A238" s="13"/>
      <c r="B238" s="263"/>
      <c r="C238" s="264"/>
      <c r="D238" s="259" t="s">
        <v>263</v>
      </c>
      <c r="E238" s="273" t="s">
        <v>1</v>
      </c>
      <c r="F238" s="265" t="s">
        <v>1716</v>
      </c>
      <c r="G238" s="264"/>
      <c r="H238" s="266">
        <v>0.65800000000000003</v>
      </c>
      <c r="I238" s="267"/>
      <c r="J238" s="264"/>
      <c r="K238" s="264"/>
      <c r="L238" s="268"/>
      <c r="M238" s="269"/>
      <c r="N238" s="270"/>
      <c r="O238" s="270"/>
      <c r="P238" s="270"/>
      <c r="Q238" s="270"/>
      <c r="R238" s="270"/>
      <c r="S238" s="270"/>
      <c r="T238" s="27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2" t="s">
        <v>263</v>
      </c>
      <c r="AU238" s="272" t="s">
        <v>91</v>
      </c>
      <c r="AV238" s="13" t="s">
        <v>91</v>
      </c>
      <c r="AW238" s="13" t="s">
        <v>38</v>
      </c>
      <c r="AX238" s="13" t="s">
        <v>82</v>
      </c>
      <c r="AY238" s="272" t="s">
        <v>224</v>
      </c>
    </row>
    <row r="239" s="14" customFormat="1">
      <c r="A239" s="14"/>
      <c r="B239" s="274"/>
      <c r="C239" s="275"/>
      <c r="D239" s="259" t="s">
        <v>263</v>
      </c>
      <c r="E239" s="276" t="s">
        <v>1</v>
      </c>
      <c r="F239" s="277" t="s">
        <v>277</v>
      </c>
      <c r="G239" s="275"/>
      <c r="H239" s="278">
        <v>0.65800000000000003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4" t="s">
        <v>263</v>
      </c>
      <c r="AU239" s="284" t="s">
        <v>91</v>
      </c>
      <c r="AV239" s="14" t="s">
        <v>231</v>
      </c>
      <c r="AW239" s="14" t="s">
        <v>38</v>
      </c>
      <c r="AX239" s="14" t="s">
        <v>89</v>
      </c>
      <c r="AY239" s="284" t="s">
        <v>224</v>
      </c>
    </row>
    <row r="240" s="2" customFormat="1" ht="21.75" customHeight="1">
      <c r="A240" s="38"/>
      <c r="B240" s="39"/>
      <c r="C240" s="246" t="s">
        <v>405</v>
      </c>
      <c r="D240" s="246" t="s">
        <v>226</v>
      </c>
      <c r="E240" s="247" t="s">
        <v>1324</v>
      </c>
      <c r="F240" s="248" t="s">
        <v>1325</v>
      </c>
      <c r="G240" s="249" t="s">
        <v>247</v>
      </c>
      <c r="H240" s="250">
        <v>2.3039999999999998</v>
      </c>
      <c r="I240" s="251"/>
      <c r="J240" s="252">
        <f>ROUND(I240*H240,2)</f>
        <v>0</v>
      </c>
      <c r="K240" s="248" t="s">
        <v>230</v>
      </c>
      <c r="L240" s="44"/>
      <c r="M240" s="253" t="s">
        <v>1</v>
      </c>
      <c r="N240" s="254" t="s">
        <v>47</v>
      </c>
      <c r="O240" s="91"/>
      <c r="P240" s="255">
        <f>O240*H240</f>
        <v>0</v>
      </c>
      <c r="Q240" s="255">
        <v>2.5359639999999999</v>
      </c>
      <c r="R240" s="255">
        <f>Q240*H240</f>
        <v>5.8428610559999994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231</v>
      </c>
      <c r="AT240" s="257" t="s">
        <v>226</v>
      </c>
      <c r="AU240" s="257" t="s">
        <v>91</v>
      </c>
      <c r="AY240" s="16" t="s">
        <v>224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6" t="s">
        <v>89</v>
      </c>
      <c r="BK240" s="258">
        <f>ROUND(I240*H240,2)</f>
        <v>0</v>
      </c>
      <c r="BL240" s="16" t="s">
        <v>231</v>
      </c>
      <c r="BM240" s="257" t="s">
        <v>976</v>
      </c>
    </row>
    <row r="241" s="13" customFormat="1">
      <c r="A241" s="13"/>
      <c r="B241" s="263"/>
      <c r="C241" s="264"/>
      <c r="D241" s="259" t="s">
        <v>263</v>
      </c>
      <c r="E241" s="273" t="s">
        <v>1</v>
      </c>
      <c r="F241" s="265" t="s">
        <v>1717</v>
      </c>
      <c r="G241" s="264"/>
      <c r="H241" s="266">
        <v>0.86399999999999999</v>
      </c>
      <c r="I241" s="267"/>
      <c r="J241" s="264"/>
      <c r="K241" s="264"/>
      <c r="L241" s="268"/>
      <c r="M241" s="269"/>
      <c r="N241" s="270"/>
      <c r="O241" s="270"/>
      <c r="P241" s="270"/>
      <c r="Q241" s="270"/>
      <c r="R241" s="270"/>
      <c r="S241" s="270"/>
      <c r="T241" s="27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2" t="s">
        <v>263</v>
      </c>
      <c r="AU241" s="272" t="s">
        <v>91</v>
      </c>
      <c r="AV241" s="13" t="s">
        <v>91</v>
      </c>
      <c r="AW241" s="13" t="s">
        <v>38</v>
      </c>
      <c r="AX241" s="13" t="s">
        <v>82</v>
      </c>
      <c r="AY241" s="272" t="s">
        <v>224</v>
      </c>
    </row>
    <row r="242" s="13" customFormat="1">
      <c r="A242" s="13"/>
      <c r="B242" s="263"/>
      <c r="C242" s="264"/>
      <c r="D242" s="259" t="s">
        <v>263</v>
      </c>
      <c r="E242" s="273" t="s">
        <v>1</v>
      </c>
      <c r="F242" s="265" t="s">
        <v>1718</v>
      </c>
      <c r="G242" s="264"/>
      <c r="H242" s="266">
        <v>1.44</v>
      </c>
      <c r="I242" s="267"/>
      <c r="J242" s="264"/>
      <c r="K242" s="264"/>
      <c r="L242" s="268"/>
      <c r="M242" s="269"/>
      <c r="N242" s="270"/>
      <c r="O242" s="270"/>
      <c r="P242" s="270"/>
      <c r="Q242" s="270"/>
      <c r="R242" s="270"/>
      <c r="S242" s="270"/>
      <c r="T242" s="27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2" t="s">
        <v>263</v>
      </c>
      <c r="AU242" s="272" t="s">
        <v>91</v>
      </c>
      <c r="AV242" s="13" t="s">
        <v>91</v>
      </c>
      <c r="AW242" s="13" t="s">
        <v>38</v>
      </c>
      <c r="AX242" s="13" t="s">
        <v>82</v>
      </c>
      <c r="AY242" s="272" t="s">
        <v>224</v>
      </c>
    </row>
    <row r="243" s="14" customFormat="1">
      <c r="A243" s="14"/>
      <c r="B243" s="274"/>
      <c r="C243" s="275"/>
      <c r="D243" s="259" t="s">
        <v>263</v>
      </c>
      <c r="E243" s="276" t="s">
        <v>1</v>
      </c>
      <c r="F243" s="277" t="s">
        <v>277</v>
      </c>
      <c r="G243" s="275"/>
      <c r="H243" s="278">
        <v>2.3039999999999998</v>
      </c>
      <c r="I243" s="279"/>
      <c r="J243" s="275"/>
      <c r="K243" s="275"/>
      <c r="L243" s="280"/>
      <c r="M243" s="281"/>
      <c r="N243" s="282"/>
      <c r="O243" s="282"/>
      <c r="P243" s="282"/>
      <c r="Q243" s="282"/>
      <c r="R243" s="282"/>
      <c r="S243" s="282"/>
      <c r="T243" s="28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4" t="s">
        <v>263</v>
      </c>
      <c r="AU243" s="284" t="s">
        <v>91</v>
      </c>
      <c r="AV243" s="14" t="s">
        <v>231</v>
      </c>
      <c r="AW243" s="14" t="s">
        <v>38</v>
      </c>
      <c r="AX243" s="14" t="s">
        <v>89</v>
      </c>
      <c r="AY243" s="284" t="s">
        <v>224</v>
      </c>
    </row>
    <row r="244" s="2" customFormat="1" ht="21.75" customHeight="1">
      <c r="A244" s="38"/>
      <c r="B244" s="39"/>
      <c r="C244" s="246" t="s">
        <v>410</v>
      </c>
      <c r="D244" s="246" t="s">
        <v>226</v>
      </c>
      <c r="E244" s="247" t="s">
        <v>1719</v>
      </c>
      <c r="F244" s="248" t="s">
        <v>1720</v>
      </c>
      <c r="G244" s="249" t="s">
        <v>247</v>
      </c>
      <c r="H244" s="250">
        <v>1.6419999999999999</v>
      </c>
      <c r="I244" s="251"/>
      <c r="J244" s="252">
        <f>ROUND(I244*H244,2)</f>
        <v>0</v>
      </c>
      <c r="K244" s="248" t="s">
        <v>230</v>
      </c>
      <c r="L244" s="44"/>
      <c r="M244" s="253" t="s">
        <v>1</v>
      </c>
      <c r="N244" s="254" t="s">
        <v>47</v>
      </c>
      <c r="O244" s="91"/>
      <c r="P244" s="255">
        <f>O244*H244</f>
        <v>0</v>
      </c>
      <c r="Q244" s="255">
        <v>2.5359639999999999</v>
      </c>
      <c r="R244" s="255">
        <f>Q244*H244</f>
        <v>4.1640528879999996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231</v>
      </c>
      <c r="AT244" s="257" t="s">
        <v>226</v>
      </c>
      <c r="AU244" s="257" t="s">
        <v>91</v>
      </c>
      <c r="AY244" s="16" t="s">
        <v>224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6" t="s">
        <v>89</v>
      </c>
      <c r="BK244" s="258">
        <f>ROUND(I244*H244,2)</f>
        <v>0</v>
      </c>
      <c r="BL244" s="16" t="s">
        <v>231</v>
      </c>
      <c r="BM244" s="257" t="s">
        <v>985</v>
      </c>
    </row>
    <row r="245" s="2" customFormat="1">
      <c r="A245" s="38"/>
      <c r="B245" s="39"/>
      <c r="C245" s="40"/>
      <c r="D245" s="259" t="s">
        <v>261</v>
      </c>
      <c r="E245" s="40"/>
      <c r="F245" s="260" t="s">
        <v>1550</v>
      </c>
      <c r="G245" s="40"/>
      <c r="H245" s="40"/>
      <c r="I245" s="154"/>
      <c r="J245" s="40"/>
      <c r="K245" s="40"/>
      <c r="L245" s="44"/>
      <c r="M245" s="261"/>
      <c r="N245" s="26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6" t="s">
        <v>261</v>
      </c>
      <c r="AU245" s="16" t="s">
        <v>91</v>
      </c>
    </row>
    <row r="246" s="13" customFormat="1">
      <c r="A246" s="13"/>
      <c r="B246" s="263"/>
      <c r="C246" s="264"/>
      <c r="D246" s="259" t="s">
        <v>263</v>
      </c>
      <c r="E246" s="273" t="s">
        <v>1</v>
      </c>
      <c r="F246" s="265" t="s">
        <v>1721</v>
      </c>
      <c r="G246" s="264"/>
      <c r="H246" s="266">
        <v>1.6419999999999999</v>
      </c>
      <c r="I246" s="267"/>
      <c r="J246" s="264"/>
      <c r="K246" s="264"/>
      <c r="L246" s="268"/>
      <c r="M246" s="269"/>
      <c r="N246" s="270"/>
      <c r="O246" s="270"/>
      <c r="P246" s="270"/>
      <c r="Q246" s="270"/>
      <c r="R246" s="270"/>
      <c r="S246" s="270"/>
      <c r="T246" s="27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2" t="s">
        <v>263</v>
      </c>
      <c r="AU246" s="272" t="s">
        <v>91</v>
      </c>
      <c r="AV246" s="13" t="s">
        <v>91</v>
      </c>
      <c r="AW246" s="13" t="s">
        <v>38</v>
      </c>
      <c r="AX246" s="13" t="s">
        <v>82</v>
      </c>
      <c r="AY246" s="272" t="s">
        <v>224</v>
      </c>
    </row>
    <row r="247" s="14" customFormat="1">
      <c r="A247" s="14"/>
      <c r="B247" s="274"/>
      <c r="C247" s="275"/>
      <c r="D247" s="259" t="s">
        <v>263</v>
      </c>
      <c r="E247" s="276" t="s">
        <v>1</v>
      </c>
      <c r="F247" s="277" t="s">
        <v>277</v>
      </c>
      <c r="G247" s="275"/>
      <c r="H247" s="278">
        <v>1.6419999999999999</v>
      </c>
      <c r="I247" s="279"/>
      <c r="J247" s="275"/>
      <c r="K247" s="275"/>
      <c r="L247" s="280"/>
      <c r="M247" s="281"/>
      <c r="N247" s="282"/>
      <c r="O247" s="282"/>
      <c r="P247" s="282"/>
      <c r="Q247" s="282"/>
      <c r="R247" s="282"/>
      <c r="S247" s="282"/>
      <c r="T247" s="28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4" t="s">
        <v>263</v>
      </c>
      <c r="AU247" s="284" t="s">
        <v>91</v>
      </c>
      <c r="AV247" s="14" t="s">
        <v>231</v>
      </c>
      <c r="AW247" s="14" t="s">
        <v>38</v>
      </c>
      <c r="AX247" s="14" t="s">
        <v>89</v>
      </c>
      <c r="AY247" s="284" t="s">
        <v>224</v>
      </c>
    </row>
    <row r="248" s="2" customFormat="1" ht="16.5" customHeight="1">
      <c r="A248" s="38"/>
      <c r="B248" s="39"/>
      <c r="C248" s="246" t="s">
        <v>414</v>
      </c>
      <c r="D248" s="246" t="s">
        <v>226</v>
      </c>
      <c r="E248" s="247" t="s">
        <v>304</v>
      </c>
      <c r="F248" s="248" t="s">
        <v>305</v>
      </c>
      <c r="G248" s="249" t="s">
        <v>229</v>
      </c>
      <c r="H248" s="250">
        <v>4.1399999999999997</v>
      </c>
      <c r="I248" s="251"/>
      <c r="J248" s="252">
        <f>ROUND(I248*H248,2)</f>
        <v>0</v>
      </c>
      <c r="K248" s="248" t="s">
        <v>230</v>
      </c>
      <c r="L248" s="44"/>
      <c r="M248" s="253" t="s">
        <v>1</v>
      </c>
      <c r="N248" s="254" t="s">
        <v>47</v>
      </c>
      <c r="O248" s="91"/>
      <c r="P248" s="255">
        <f>O248*H248</f>
        <v>0</v>
      </c>
      <c r="Q248" s="255">
        <v>0.0014357</v>
      </c>
      <c r="R248" s="255">
        <f>Q248*H248</f>
        <v>0.0059437980000000001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231</v>
      </c>
      <c r="AT248" s="257" t="s">
        <v>226</v>
      </c>
      <c r="AU248" s="257" t="s">
        <v>91</v>
      </c>
      <c r="AY248" s="16" t="s">
        <v>224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89</v>
      </c>
      <c r="BK248" s="258">
        <f>ROUND(I248*H248,2)</f>
        <v>0</v>
      </c>
      <c r="BL248" s="16" t="s">
        <v>231</v>
      </c>
      <c r="BM248" s="257" t="s">
        <v>994</v>
      </c>
    </row>
    <row r="249" s="13" customFormat="1">
      <c r="A249" s="13"/>
      <c r="B249" s="263"/>
      <c r="C249" s="264"/>
      <c r="D249" s="259" t="s">
        <v>263</v>
      </c>
      <c r="E249" s="273" t="s">
        <v>1</v>
      </c>
      <c r="F249" s="265" t="s">
        <v>1722</v>
      </c>
      <c r="G249" s="264"/>
      <c r="H249" s="266">
        <v>4.1399999999999997</v>
      </c>
      <c r="I249" s="267"/>
      <c r="J249" s="264"/>
      <c r="K249" s="264"/>
      <c r="L249" s="268"/>
      <c r="M249" s="269"/>
      <c r="N249" s="270"/>
      <c r="O249" s="270"/>
      <c r="P249" s="270"/>
      <c r="Q249" s="270"/>
      <c r="R249" s="270"/>
      <c r="S249" s="270"/>
      <c r="T249" s="27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2" t="s">
        <v>263</v>
      </c>
      <c r="AU249" s="272" t="s">
        <v>91</v>
      </c>
      <c r="AV249" s="13" t="s">
        <v>91</v>
      </c>
      <c r="AW249" s="13" t="s">
        <v>38</v>
      </c>
      <c r="AX249" s="13" t="s">
        <v>82</v>
      </c>
      <c r="AY249" s="272" t="s">
        <v>224</v>
      </c>
    </row>
    <row r="250" s="14" customFormat="1">
      <c r="A250" s="14"/>
      <c r="B250" s="274"/>
      <c r="C250" s="275"/>
      <c r="D250" s="259" t="s">
        <v>263</v>
      </c>
      <c r="E250" s="276" t="s">
        <v>1</v>
      </c>
      <c r="F250" s="277" t="s">
        <v>277</v>
      </c>
      <c r="G250" s="275"/>
      <c r="H250" s="278">
        <v>4.1399999999999997</v>
      </c>
      <c r="I250" s="279"/>
      <c r="J250" s="275"/>
      <c r="K250" s="275"/>
      <c r="L250" s="280"/>
      <c r="M250" s="281"/>
      <c r="N250" s="282"/>
      <c r="O250" s="282"/>
      <c r="P250" s="282"/>
      <c r="Q250" s="282"/>
      <c r="R250" s="282"/>
      <c r="S250" s="282"/>
      <c r="T250" s="28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4" t="s">
        <v>263</v>
      </c>
      <c r="AU250" s="284" t="s">
        <v>91</v>
      </c>
      <c r="AV250" s="14" t="s">
        <v>231</v>
      </c>
      <c r="AW250" s="14" t="s">
        <v>38</v>
      </c>
      <c r="AX250" s="14" t="s">
        <v>89</v>
      </c>
      <c r="AY250" s="284" t="s">
        <v>224</v>
      </c>
    </row>
    <row r="251" s="2" customFormat="1" ht="16.5" customHeight="1">
      <c r="A251" s="38"/>
      <c r="B251" s="39"/>
      <c r="C251" s="246" t="s">
        <v>419</v>
      </c>
      <c r="D251" s="246" t="s">
        <v>226</v>
      </c>
      <c r="E251" s="247" t="s">
        <v>310</v>
      </c>
      <c r="F251" s="248" t="s">
        <v>311</v>
      </c>
      <c r="G251" s="249" t="s">
        <v>229</v>
      </c>
      <c r="H251" s="250">
        <v>4.1399999999999997</v>
      </c>
      <c r="I251" s="251"/>
      <c r="J251" s="252">
        <f>ROUND(I251*H251,2)</f>
        <v>0</v>
      </c>
      <c r="K251" s="248" t="s">
        <v>230</v>
      </c>
      <c r="L251" s="44"/>
      <c r="M251" s="253" t="s">
        <v>1</v>
      </c>
      <c r="N251" s="254" t="s">
        <v>47</v>
      </c>
      <c r="O251" s="91"/>
      <c r="P251" s="255">
        <f>O251*H251</f>
        <v>0</v>
      </c>
      <c r="Q251" s="255">
        <v>3.6000000000000001E-05</v>
      </c>
      <c r="R251" s="255">
        <f>Q251*H251</f>
        <v>0.00014904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231</v>
      </c>
      <c r="AT251" s="257" t="s">
        <v>226</v>
      </c>
      <c r="AU251" s="257" t="s">
        <v>91</v>
      </c>
      <c r="AY251" s="16" t="s">
        <v>224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6" t="s">
        <v>89</v>
      </c>
      <c r="BK251" s="258">
        <f>ROUND(I251*H251,2)</f>
        <v>0</v>
      </c>
      <c r="BL251" s="16" t="s">
        <v>231</v>
      </c>
      <c r="BM251" s="257" t="s">
        <v>1003</v>
      </c>
    </row>
    <row r="252" s="2" customFormat="1" ht="21.75" customHeight="1">
      <c r="A252" s="38"/>
      <c r="B252" s="39"/>
      <c r="C252" s="246" t="s">
        <v>424</v>
      </c>
      <c r="D252" s="246" t="s">
        <v>226</v>
      </c>
      <c r="E252" s="247" t="s">
        <v>1723</v>
      </c>
      <c r="F252" s="248" t="s">
        <v>1724</v>
      </c>
      <c r="G252" s="249" t="s">
        <v>268</v>
      </c>
      <c r="H252" s="250">
        <v>0.39500000000000002</v>
      </c>
      <c r="I252" s="251"/>
      <c r="J252" s="252">
        <f>ROUND(I252*H252,2)</f>
        <v>0</v>
      </c>
      <c r="K252" s="248" t="s">
        <v>230</v>
      </c>
      <c r="L252" s="44"/>
      <c r="M252" s="253" t="s">
        <v>1</v>
      </c>
      <c r="N252" s="254" t="s">
        <v>47</v>
      </c>
      <c r="O252" s="91"/>
      <c r="P252" s="255">
        <f>O252*H252</f>
        <v>0</v>
      </c>
      <c r="Q252" s="255">
        <v>1.0606640000000001</v>
      </c>
      <c r="R252" s="255">
        <f>Q252*H252</f>
        <v>0.41896228000000002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231</v>
      </c>
      <c r="AT252" s="257" t="s">
        <v>226</v>
      </c>
      <c r="AU252" s="257" t="s">
        <v>91</v>
      </c>
      <c r="AY252" s="16" t="s">
        <v>224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6" t="s">
        <v>89</v>
      </c>
      <c r="BK252" s="258">
        <f>ROUND(I252*H252,2)</f>
        <v>0</v>
      </c>
      <c r="BL252" s="16" t="s">
        <v>231</v>
      </c>
      <c r="BM252" s="257" t="s">
        <v>968</v>
      </c>
    </row>
    <row r="253" s="2" customFormat="1">
      <c r="A253" s="38"/>
      <c r="B253" s="39"/>
      <c r="C253" s="40"/>
      <c r="D253" s="259" t="s">
        <v>261</v>
      </c>
      <c r="E253" s="40"/>
      <c r="F253" s="260" t="s">
        <v>1725</v>
      </c>
      <c r="G253" s="40"/>
      <c r="H253" s="40"/>
      <c r="I253" s="154"/>
      <c r="J253" s="40"/>
      <c r="K253" s="40"/>
      <c r="L253" s="44"/>
      <c r="M253" s="261"/>
      <c r="N253" s="262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6" t="s">
        <v>261</v>
      </c>
      <c r="AU253" s="16" t="s">
        <v>91</v>
      </c>
    </row>
    <row r="254" s="13" customFormat="1">
      <c r="A254" s="13"/>
      <c r="B254" s="263"/>
      <c r="C254" s="264"/>
      <c r="D254" s="259" t="s">
        <v>263</v>
      </c>
      <c r="E254" s="273" t="s">
        <v>1</v>
      </c>
      <c r="F254" s="265" t="s">
        <v>1726</v>
      </c>
      <c r="G254" s="264"/>
      <c r="H254" s="266">
        <v>0.39500000000000002</v>
      </c>
      <c r="I254" s="267"/>
      <c r="J254" s="264"/>
      <c r="K254" s="264"/>
      <c r="L254" s="268"/>
      <c r="M254" s="269"/>
      <c r="N254" s="270"/>
      <c r="O254" s="270"/>
      <c r="P254" s="270"/>
      <c r="Q254" s="270"/>
      <c r="R254" s="270"/>
      <c r="S254" s="270"/>
      <c r="T254" s="27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2" t="s">
        <v>263</v>
      </c>
      <c r="AU254" s="272" t="s">
        <v>91</v>
      </c>
      <c r="AV254" s="13" t="s">
        <v>91</v>
      </c>
      <c r="AW254" s="13" t="s">
        <v>38</v>
      </c>
      <c r="AX254" s="13" t="s">
        <v>82</v>
      </c>
      <c r="AY254" s="272" t="s">
        <v>224</v>
      </c>
    </row>
    <row r="255" s="14" customFormat="1">
      <c r="A255" s="14"/>
      <c r="B255" s="274"/>
      <c r="C255" s="275"/>
      <c r="D255" s="259" t="s">
        <v>263</v>
      </c>
      <c r="E255" s="276" t="s">
        <v>1</v>
      </c>
      <c r="F255" s="277" t="s">
        <v>277</v>
      </c>
      <c r="G255" s="275"/>
      <c r="H255" s="278">
        <v>0.39500000000000002</v>
      </c>
      <c r="I255" s="279"/>
      <c r="J255" s="275"/>
      <c r="K255" s="275"/>
      <c r="L255" s="280"/>
      <c r="M255" s="281"/>
      <c r="N255" s="282"/>
      <c r="O255" s="282"/>
      <c r="P255" s="282"/>
      <c r="Q255" s="282"/>
      <c r="R255" s="282"/>
      <c r="S255" s="282"/>
      <c r="T255" s="28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4" t="s">
        <v>263</v>
      </c>
      <c r="AU255" s="284" t="s">
        <v>91</v>
      </c>
      <c r="AV255" s="14" t="s">
        <v>231</v>
      </c>
      <c r="AW255" s="14" t="s">
        <v>38</v>
      </c>
      <c r="AX255" s="14" t="s">
        <v>89</v>
      </c>
      <c r="AY255" s="284" t="s">
        <v>224</v>
      </c>
    </row>
    <row r="256" s="12" customFormat="1" ht="22.8" customHeight="1">
      <c r="A256" s="12"/>
      <c r="B256" s="230"/>
      <c r="C256" s="231"/>
      <c r="D256" s="232" t="s">
        <v>81</v>
      </c>
      <c r="E256" s="244" t="s">
        <v>231</v>
      </c>
      <c r="F256" s="244" t="s">
        <v>347</v>
      </c>
      <c r="G256" s="231"/>
      <c r="H256" s="231"/>
      <c r="I256" s="234"/>
      <c r="J256" s="245">
        <f>BK256</f>
        <v>0</v>
      </c>
      <c r="K256" s="231"/>
      <c r="L256" s="236"/>
      <c r="M256" s="237"/>
      <c r="N256" s="238"/>
      <c r="O256" s="238"/>
      <c r="P256" s="239">
        <f>SUM(P257:P270)</f>
        <v>0</v>
      </c>
      <c r="Q256" s="238"/>
      <c r="R256" s="239">
        <f>SUM(R257:R270)</f>
        <v>35.424651319999995</v>
      </c>
      <c r="S256" s="238"/>
      <c r="T256" s="240">
        <f>SUM(T257:T270)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41" t="s">
        <v>89</v>
      </c>
      <c r="AT256" s="242" t="s">
        <v>81</v>
      </c>
      <c r="AU256" s="242" t="s">
        <v>89</v>
      </c>
      <c r="AY256" s="241" t="s">
        <v>224</v>
      </c>
      <c r="BK256" s="243">
        <f>SUM(BK257:BK270)</f>
        <v>0</v>
      </c>
    </row>
    <row r="257" s="2" customFormat="1" ht="21.75" customHeight="1">
      <c r="A257" s="38"/>
      <c r="B257" s="39"/>
      <c r="C257" s="246" t="s">
        <v>433</v>
      </c>
      <c r="D257" s="246" t="s">
        <v>226</v>
      </c>
      <c r="E257" s="247" t="s">
        <v>349</v>
      </c>
      <c r="F257" s="248" t="s">
        <v>350</v>
      </c>
      <c r="G257" s="249" t="s">
        <v>229</v>
      </c>
      <c r="H257" s="250">
        <v>16.399999999999999</v>
      </c>
      <c r="I257" s="251"/>
      <c r="J257" s="252">
        <f>ROUND(I257*H257,2)</f>
        <v>0</v>
      </c>
      <c r="K257" s="248" t="s">
        <v>230</v>
      </c>
      <c r="L257" s="44"/>
      <c r="M257" s="253" t="s">
        <v>1</v>
      </c>
      <c r="N257" s="254" t="s">
        <v>47</v>
      </c>
      <c r="O257" s="91"/>
      <c r="P257" s="255">
        <f>O257*H257</f>
        <v>0</v>
      </c>
      <c r="Q257" s="255">
        <v>0.22797600000000001</v>
      </c>
      <c r="R257" s="255">
        <f>Q257*H257</f>
        <v>3.7388064000000001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231</v>
      </c>
      <c r="AT257" s="257" t="s">
        <v>226</v>
      </c>
      <c r="AU257" s="257" t="s">
        <v>91</v>
      </c>
      <c r="AY257" s="16" t="s">
        <v>224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6" t="s">
        <v>89</v>
      </c>
      <c r="BK257" s="258">
        <f>ROUND(I257*H257,2)</f>
        <v>0</v>
      </c>
      <c r="BL257" s="16" t="s">
        <v>231</v>
      </c>
      <c r="BM257" s="257" t="s">
        <v>1010</v>
      </c>
    </row>
    <row r="258" s="2" customFormat="1">
      <c r="A258" s="38"/>
      <c r="B258" s="39"/>
      <c r="C258" s="40"/>
      <c r="D258" s="259" t="s">
        <v>261</v>
      </c>
      <c r="E258" s="40"/>
      <c r="F258" s="260" t="s">
        <v>1727</v>
      </c>
      <c r="G258" s="40"/>
      <c r="H258" s="40"/>
      <c r="I258" s="154"/>
      <c r="J258" s="40"/>
      <c r="K258" s="40"/>
      <c r="L258" s="44"/>
      <c r="M258" s="261"/>
      <c r="N258" s="262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6" t="s">
        <v>261</v>
      </c>
      <c r="AU258" s="16" t="s">
        <v>91</v>
      </c>
    </row>
    <row r="259" s="13" customFormat="1">
      <c r="A259" s="13"/>
      <c r="B259" s="263"/>
      <c r="C259" s="264"/>
      <c r="D259" s="259" t="s">
        <v>263</v>
      </c>
      <c r="E259" s="273" t="s">
        <v>1</v>
      </c>
      <c r="F259" s="265" t="s">
        <v>1728</v>
      </c>
      <c r="G259" s="264"/>
      <c r="H259" s="266">
        <v>16.399999999999999</v>
      </c>
      <c r="I259" s="267"/>
      <c r="J259" s="264"/>
      <c r="K259" s="264"/>
      <c r="L259" s="268"/>
      <c r="M259" s="269"/>
      <c r="N259" s="270"/>
      <c r="O259" s="270"/>
      <c r="P259" s="270"/>
      <c r="Q259" s="270"/>
      <c r="R259" s="270"/>
      <c r="S259" s="270"/>
      <c r="T259" s="27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2" t="s">
        <v>263</v>
      </c>
      <c r="AU259" s="272" t="s">
        <v>91</v>
      </c>
      <c r="AV259" s="13" t="s">
        <v>91</v>
      </c>
      <c r="AW259" s="13" t="s">
        <v>38</v>
      </c>
      <c r="AX259" s="13" t="s">
        <v>82</v>
      </c>
      <c r="AY259" s="272" t="s">
        <v>224</v>
      </c>
    </row>
    <row r="260" s="14" customFormat="1">
      <c r="A260" s="14"/>
      <c r="B260" s="274"/>
      <c r="C260" s="275"/>
      <c r="D260" s="259" t="s">
        <v>263</v>
      </c>
      <c r="E260" s="276" t="s">
        <v>1</v>
      </c>
      <c r="F260" s="277" t="s">
        <v>277</v>
      </c>
      <c r="G260" s="275"/>
      <c r="H260" s="278">
        <v>16.399999999999999</v>
      </c>
      <c r="I260" s="279"/>
      <c r="J260" s="275"/>
      <c r="K260" s="275"/>
      <c r="L260" s="280"/>
      <c r="M260" s="281"/>
      <c r="N260" s="282"/>
      <c r="O260" s="282"/>
      <c r="P260" s="282"/>
      <c r="Q260" s="282"/>
      <c r="R260" s="282"/>
      <c r="S260" s="282"/>
      <c r="T260" s="28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4" t="s">
        <v>263</v>
      </c>
      <c r="AU260" s="284" t="s">
        <v>91</v>
      </c>
      <c r="AV260" s="14" t="s">
        <v>231</v>
      </c>
      <c r="AW260" s="14" t="s">
        <v>38</v>
      </c>
      <c r="AX260" s="14" t="s">
        <v>89</v>
      </c>
      <c r="AY260" s="284" t="s">
        <v>224</v>
      </c>
    </row>
    <row r="261" s="2" customFormat="1" ht="21.75" customHeight="1">
      <c r="A261" s="38"/>
      <c r="B261" s="39"/>
      <c r="C261" s="246" t="s">
        <v>28</v>
      </c>
      <c r="D261" s="246" t="s">
        <v>226</v>
      </c>
      <c r="E261" s="247" t="s">
        <v>1346</v>
      </c>
      <c r="F261" s="248" t="s">
        <v>1347</v>
      </c>
      <c r="G261" s="249" t="s">
        <v>247</v>
      </c>
      <c r="H261" s="250">
        <v>1.25</v>
      </c>
      <c r="I261" s="251"/>
      <c r="J261" s="252">
        <f>ROUND(I261*H261,2)</f>
        <v>0</v>
      </c>
      <c r="K261" s="248" t="s">
        <v>230</v>
      </c>
      <c r="L261" s="44"/>
      <c r="M261" s="253" t="s">
        <v>1</v>
      </c>
      <c r="N261" s="254" t="s">
        <v>47</v>
      </c>
      <c r="O261" s="91"/>
      <c r="P261" s="255">
        <f>O261*H261</f>
        <v>0</v>
      </c>
      <c r="Q261" s="255">
        <v>2.0032199999999998</v>
      </c>
      <c r="R261" s="255">
        <f>Q261*H261</f>
        <v>2.5040249999999995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231</v>
      </c>
      <c r="AT261" s="257" t="s">
        <v>226</v>
      </c>
      <c r="AU261" s="257" t="s">
        <v>91</v>
      </c>
      <c r="AY261" s="16" t="s">
        <v>224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6" t="s">
        <v>89</v>
      </c>
      <c r="BK261" s="258">
        <f>ROUND(I261*H261,2)</f>
        <v>0</v>
      </c>
      <c r="BL261" s="16" t="s">
        <v>231</v>
      </c>
      <c r="BM261" s="257" t="s">
        <v>1016</v>
      </c>
    </row>
    <row r="262" s="13" customFormat="1">
      <c r="A262" s="13"/>
      <c r="B262" s="263"/>
      <c r="C262" s="264"/>
      <c r="D262" s="259" t="s">
        <v>263</v>
      </c>
      <c r="E262" s="273" t="s">
        <v>1</v>
      </c>
      <c r="F262" s="265" t="s">
        <v>1729</v>
      </c>
      <c r="G262" s="264"/>
      <c r="H262" s="266">
        <v>1.25</v>
      </c>
      <c r="I262" s="267"/>
      <c r="J262" s="264"/>
      <c r="K262" s="264"/>
      <c r="L262" s="268"/>
      <c r="M262" s="269"/>
      <c r="N262" s="270"/>
      <c r="O262" s="270"/>
      <c r="P262" s="270"/>
      <c r="Q262" s="270"/>
      <c r="R262" s="270"/>
      <c r="S262" s="270"/>
      <c r="T262" s="27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2" t="s">
        <v>263</v>
      </c>
      <c r="AU262" s="272" t="s">
        <v>91</v>
      </c>
      <c r="AV262" s="13" t="s">
        <v>91</v>
      </c>
      <c r="AW262" s="13" t="s">
        <v>38</v>
      </c>
      <c r="AX262" s="13" t="s">
        <v>82</v>
      </c>
      <c r="AY262" s="272" t="s">
        <v>224</v>
      </c>
    </row>
    <row r="263" s="14" customFormat="1">
      <c r="A263" s="14"/>
      <c r="B263" s="274"/>
      <c r="C263" s="275"/>
      <c r="D263" s="259" t="s">
        <v>263</v>
      </c>
      <c r="E263" s="276" t="s">
        <v>1</v>
      </c>
      <c r="F263" s="277" t="s">
        <v>277</v>
      </c>
      <c r="G263" s="275"/>
      <c r="H263" s="278">
        <v>1.25</v>
      </c>
      <c r="I263" s="279"/>
      <c r="J263" s="275"/>
      <c r="K263" s="275"/>
      <c r="L263" s="280"/>
      <c r="M263" s="281"/>
      <c r="N263" s="282"/>
      <c r="O263" s="282"/>
      <c r="P263" s="282"/>
      <c r="Q263" s="282"/>
      <c r="R263" s="282"/>
      <c r="S263" s="282"/>
      <c r="T263" s="28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4" t="s">
        <v>263</v>
      </c>
      <c r="AU263" s="284" t="s">
        <v>91</v>
      </c>
      <c r="AV263" s="14" t="s">
        <v>231</v>
      </c>
      <c r="AW263" s="14" t="s">
        <v>38</v>
      </c>
      <c r="AX263" s="14" t="s">
        <v>89</v>
      </c>
      <c r="AY263" s="284" t="s">
        <v>224</v>
      </c>
    </row>
    <row r="264" s="2" customFormat="1" ht="21.75" customHeight="1">
      <c r="A264" s="38"/>
      <c r="B264" s="39"/>
      <c r="C264" s="246" t="s">
        <v>443</v>
      </c>
      <c r="D264" s="246" t="s">
        <v>226</v>
      </c>
      <c r="E264" s="247" t="s">
        <v>1350</v>
      </c>
      <c r="F264" s="248" t="s">
        <v>1351</v>
      </c>
      <c r="G264" s="249" t="s">
        <v>229</v>
      </c>
      <c r="H264" s="250">
        <v>22.66</v>
      </c>
      <c r="I264" s="251"/>
      <c r="J264" s="252">
        <f>ROUND(I264*H264,2)</f>
        <v>0</v>
      </c>
      <c r="K264" s="248" t="s">
        <v>230</v>
      </c>
      <c r="L264" s="44"/>
      <c r="M264" s="253" t="s">
        <v>1</v>
      </c>
      <c r="N264" s="254" t="s">
        <v>47</v>
      </c>
      <c r="O264" s="91"/>
      <c r="P264" s="255">
        <f>O264*H264</f>
        <v>0</v>
      </c>
      <c r="Q264" s="255">
        <v>1.287812</v>
      </c>
      <c r="R264" s="255">
        <f>Q264*H264</f>
        <v>29.181819919999999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231</v>
      </c>
      <c r="AT264" s="257" t="s">
        <v>226</v>
      </c>
      <c r="AU264" s="257" t="s">
        <v>91</v>
      </c>
      <c r="AY264" s="16" t="s">
        <v>224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6" t="s">
        <v>89</v>
      </c>
      <c r="BK264" s="258">
        <f>ROUND(I264*H264,2)</f>
        <v>0</v>
      </c>
      <c r="BL264" s="16" t="s">
        <v>231</v>
      </c>
      <c r="BM264" s="257" t="s">
        <v>1021</v>
      </c>
    </row>
    <row r="265" s="2" customFormat="1">
      <c r="A265" s="38"/>
      <c r="B265" s="39"/>
      <c r="C265" s="40"/>
      <c r="D265" s="259" t="s">
        <v>261</v>
      </c>
      <c r="E265" s="40"/>
      <c r="F265" s="260" t="s">
        <v>1730</v>
      </c>
      <c r="G265" s="40"/>
      <c r="H265" s="40"/>
      <c r="I265" s="154"/>
      <c r="J265" s="40"/>
      <c r="K265" s="40"/>
      <c r="L265" s="44"/>
      <c r="M265" s="261"/>
      <c r="N265" s="262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6" t="s">
        <v>261</v>
      </c>
      <c r="AU265" s="16" t="s">
        <v>91</v>
      </c>
    </row>
    <row r="266" s="13" customFormat="1">
      <c r="A266" s="13"/>
      <c r="B266" s="263"/>
      <c r="C266" s="264"/>
      <c r="D266" s="259" t="s">
        <v>263</v>
      </c>
      <c r="E266" s="273" t="s">
        <v>1</v>
      </c>
      <c r="F266" s="265" t="s">
        <v>1731</v>
      </c>
      <c r="G266" s="264"/>
      <c r="H266" s="266">
        <v>9.6999999999999993</v>
      </c>
      <c r="I266" s="267"/>
      <c r="J266" s="264"/>
      <c r="K266" s="264"/>
      <c r="L266" s="268"/>
      <c r="M266" s="269"/>
      <c r="N266" s="270"/>
      <c r="O266" s="270"/>
      <c r="P266" s="270"/>
      <c r="Q266" s="270"/>
      <c r="R266" s="270"/>
      <c r="S266" s="270"/>
      <c r="T266" s="27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2" t="s">
        <v>263</v>
      </c>
      <c r="AU266" s="272" t="s">
        <v>91</v>
      </c>
      <c r="AV266" s="13" t="s">
        <v>91</v>
      </c>
      <c r="AW266" s="13" t="s">
        <v>38</v>
      </c>
      <c r="AX266" s="13" t="s">
        <v>82</v>
      </c>
      <c r="AY266" s="272" t="s">
        <v>224</v>
      </c>
    </row>
    <row r="267" s="13" customFormat="1">
      <c r="A267" s="13"/>
      <c r="B267" s="263"/>
      <c r="C267" s="264"/>
      <c r="D267" s="259" t="s">
        <v>263</v>
      </c>
      <c r="E267" s="273" t="s">
        <v>1</v>
      </c>
      <c r="F267" s="265" t="s">
        <v>1732</v>
      </c>
      <c r="G267" s="264"/>
      <c r="H267" s="266">
        <v>10.9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2" t="s">
        <v>263</v>
      </c>
      <c r="AU267" s="272" t="s">
        <v>91</v>
      </c>
      <c r="AV267" s="13" t="s">
        <v>91</v>
      </c>
      <c r="AW267" s="13" t="s">
        <v>38</v>
      </c>
      <c r="AX267" s="13" t="s">
        <v>82</v>
      </c>
      <c r="AY267" s="272" t="s">
        <v>224</v>
      </c>
    </row>
    <row r="268" s="14" customFormat="1">
      <c r="A268" s="14"/>
      <c r="B268" s="274"/>
      <c r="C268" s="275"/>
      <c r="D268" s="259" t="s">
        <v>263</v>
      </c>
      <c r="E268" s="276" t="s">
        <v>1</v>
      </c>
      <c r="F268" s="277" t="s">
        <v>277</v>
      </c>
      <c r="G268" s="275"/>
      <c r="H268" s="278">
        <v>20.600000000000001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4" t="s">
        <v>263</v>
      </c>
      <c r="AU268" s="284" t="s">
        <v>91</v>
      </c>
      <c r="AV268" s="14" t="s">
        <v>231</v>
      </c>
      <c r="AW268" s="14" t="s">
        <v>38</v>
      </c>
      <c r="AX268" s="14" t="s">
        <v>82</v>
      </c>
      <c r="AY268" s="284" t="s">
        <v>224</v>
      </c>
    </row>
    <row r="269" s="13" customFormat="1">
      <c r="A269" s="13"/>
      <c r="B269" s="263"/>
      <c r="C269" s="264"/>
      <c r="D269" s="259" t="s">
        <v>263</v>
      </c>
      <c r="E269" s="273" t="s">
        <v>1</v>
      </c>
      <c r="F269" s="265" t="s">
        <v>1733</v>
      </c>
      <c r="G269" s="264"/>
      <c r="H269" s="266">
        <v>22.66</v>
      </c>
      <c r="I269" s="267"/>
      <c r="J269" s="264"/>
      <c r="K269" s="264"/>
      <c r="L269" s="268"/>
      <c r="M269" s="269"/>
      <c r="N269" s="270"/>
      <c r="O269" s="270"/>
      <c r="P269" s="270"/>
      <c r="Q269" s="270"/>
      <c r="R269" s="270"/>
      <c r="S269" s="270"/>
      <c r="T269" s="27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2" t="s">
        <v>263</v>
      </c>
      <c r="AU269" s="272" t="s">
        <v>91</v>
      </c>
      <c r="AV269" s="13" t="s">
        <v>91</v>
      </c>
      <c r="AW269" s="13" t="s">
        <v>38</v>
      </c>
      <c r="AX269" s="13" t="s">
        <v>82</v>
      </c>
      <c r="AY269" s="272" t="s">
        <v>224</v>
      </c>
    </row>
    <row r="270" s="14" customFormat="1">
      <c r="A270" s="14"/>
      <c r="B270" s="274"/>
      <c r="C270" s="275"/>
      <c r="D270" s="259" t="s">
        <v>263</v>
      </c>
      <c r="E270" s="276" t="s">
        <v>1</v>
      </c>
      <c r="F270" s="277" t="s">
        <v>277</v>
      </c>
      <c r="G270" s="275"/>
      <c r="H270" s="278">
        <v>22.66</v>
      </c>
      <c r="I270" s="279"/>
      <c r="J270" s="275"/>
      <c r="K270" s="275"/>
      <c r="L270" s="280"/>
      <c r="M270" s="281"/>
      <c r="N270" s="282"/>
      <c r="O270" s="282"/>
      <c r="P270" s="282"/>
      <c r="Q270" s="282"/>
      <c r="R270" s="282"/>
      <c r="S270" s="282"/>
      <c r="T270" s="28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4" t="s">
        <v>263</v>
      </c>
      <c r="AU270" s="284" t="s">
        <v>91</v>
      </c>
      <c r="AV270" s="14" t="s">
        <v>231</v>
      </c>
      <c r="AW270" s="14" t="s">
        <v>38</v>
      </c>
      <c r="AX270" s="14" t="s">
        <v>89</v>
      </c>
      <c r="AY270" s="284" t="s">
        <v>224</v>
      </c>
    </row>
    <row r="271" s="12" customFormat="1" ht="22.8" customHeight="1">
      <c r="A271" s="12"/>
      <c r="B271" s="230"/>
      <c r="C271" s="231"/>
      <c r="D271" s="232" t="s">
        <v>81</v>
      </c>
      <c r="E271" s="244" t="s">
        <v>249</v>
      </c>
      <c r="F271" s="244" t="s">
        <v>375</v>
      </c>
      <c r="G271" s="231"/>
      <c r="H271" s="231"/>
      <c r="I271" s="234"/>
      <c r="J271" s="245">
        <f>BK271</f>
        <v>0</v>
      </c>
      <c r="K271" s="231"/>
      <c r="L271" s="236"/>
      <c r="M271" s="237"/>
      <c r="N271" s="238"/>
      <c r="O271" s="238"/>
      <c r="P271" s="239">
        <f>SUM(P272:P277)</f>
        <v>0</v>
      </c>
      <c r="Q271" s="238"/>
      <c r="R271" s="239">
        <f>SUM(R272:R277)</f>
        <v>0.0050794931000000005</v>
      </c>
      <c r="S271" s="238"/>
      <c r="T271" s="240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1" t="s">
        <v>89</v>
      </c>
      <c r="AT271" s="242" t="s">
        <v>81</v>
      </c>
      <c r="AU271" s="242" t="s">
        <v>89</v>
      </c>
      <c r="AY271" s="241" t="s">
        <v>224</v>
      </c>
      <c r="BK271" s="243">
        <f>SUM(BK272:BK277)</f>
        <v>0</v>
      </c>
    </row>
    <row r="272" s="2" customFormat="1" ht="21.75" customHeight="1">
      <c r="A272" s="38"/>
      <c r="B272" s="39"/>
      <c r="C272" s="246" t="s">
        <v>448</v>
      </c>
      <c r="D272" s="246" t="s">
        <v>226</v>
      </c>
      <c r="E272" s="247" t="s">
        <v>1369</v>
      </c>
      <c r="F272" s="248" t="s">
        <v>1370</v>
      </c>
      <c r="G272" s="249" t="s">
        <v>239</v>
      </c>
      <c r="H272" s="250">
        <v>6.5</v>
      </c>
      <c r="I272" s="251"/>
      <c r="J272" s="252">
        <f>ROUND(I272*H272,2)</f>
        <v>0</v>
      </c>
      <c r="K272" s="248" t="s">
        <v>230</v>
      </c>
      <c r="L272" s="44"/>
      <c r="M272" s="253" t="s">
        <v>1</v>
      </c>
      <c r="N272" s="254" t="s">
        <v>47</v>
      </c>
      <c r="O272" s="91"/>
      <c r="P272" s="255">
        <f>O272*H272</f>
        <v>0</v>
      </c>
      <c r="Q272" s="255">
        <v>0.00068453739999999996</v>
      </c>
      <c r="R272" s="255">
        <f>Q272*H272</f>
        <v>0.0044494931000000001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231</v>
      </c>
      <c r="AT272" s="257" t="s">
        <v>226</v>
      </c>
      <c r="AU272" s="257" t="s">
        <v>91</v>
      </c>
      <c r="AY272" s="16" t="s">
        <v>224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6" t="s">
        <v>89</v>
      </c>
      <c r="BK272" s="258">
        <f>ROUND(I272*H272,2)</f>
        <v>0</v>
      </c>
      <c r="BL272" s="16" t="s">
        <v>231</v>
      </c>
      <c r="BM272" s="257" t="s">
        <v>1029</v>
      </c>
    </row>
    <row r="273" s="2" customFormat="1">
      <c r="A273" s="38"/>
      <c r="B273" s="39"/>
      <c r="C273" s="40"/>
      <c r="D273" s="259" t="s">
        <v>261</v>
      </c>
      <c r="E273" s="40"/>
      <c r="F273" s="260" t="s">
        <v>1581</v>
      </c>
      <c r="G273" s="40"/>
      <c r="H273" s="40"/>
      <c r="I273" s="154"/>
      <c r="J273" s="40"/>
      <c r="K273" s="40"/>
      <c r="L273" s="44"/>
      <c r="M273" s="261"/>
      <c r="N273" s="262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6" t="s">
        <v>261</v>
      </c>
      <c r="AU273" s="16" t="s">
        <v>91</v>
      </c>
    </row>
    <row r="274" s="13" customFormat="1">
      <c r="A274" s="13"/>
      <c r="B274" s="263"/>
      <c r="C274" s="264"/>
      <c r="D274" s="259" t="s">
        <v>263</v>
      </c>
      <c r="E274" s="273" t="s">
        <v>1</v>
      </c>
      <c r="F274" s="265" t="s">
        <v>1734</v>
      </c>
      <c r="G274" s="264"/>
      <c r="H274" s="266">
        <v>6.5</v>
      </c>
      <c r="I274" s="267"/>
      <c r="J274" s="264"/>
      <c r="K274" s="264"/>
      <c r="L274" s="268"/>
      <c r="M274" s="269"/>
      <c r="N274" s="270"/>
      <c r="O274" s="270"/>
      <c r="P274" s="270"/>
      <c r="Q274" s="270"/>
      <c r="R274" s="270"/>
      <c r="S274" s="270"/>
      <c r="T274" s="27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2" t="s">
        <v>263</v>
      </c>
      <c r="AU274" s="272" t="s">
        <v>91</v>
      </c>
      <c r="AV274" s="13" t="s">
        <v>91</v>
      </c>
      <c r="AW274" s="13" t="s">
        <v>38</v>
      </c>
      <c r="AX274" s="13" t="s">
        <v>82</v>
      </c>
      <c r="AY274" s="272" t="s">
        <v>224</v>
      </c>
    </row>
    <row r="275" s="14" customFormat="1">
      <c r="A275" s="14"/>
      <c r="B275" s="274"/>
      <c r="C275" s="275"/>
      <c r="D275" s="259" t="s">
        <v>263</v>
      </c>
      <c r="E275" s="276" t="s">
        <v>1</v>
      </c>
      <c r="F275" s="277" t="s">
        <v>277</v>
      </c>
      <c r="G275" s="275"/>
      <c r="H275" s="278">
        <v>6.5</v>
      </c>
      <c r="I275" s="279"/>
      <c r="J275" s="275"/>
      <c r="K275" s="275"/>
      <c r="L275" s="280"/>
      <c r="M275" s="281"/>
      <c r="N275" s="282"/>
      <c r="O275" s="282"/>
      <c r="P275" s="282"/>
      <c r="Q275" s="282"/>
      <c r="R275" s="282"/>
      <c r="S275" s="282"/>
      <c r="T275" s="28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4" t="s">
        <v>263</v>
      </c>
      <c r="AU275" s="284" t="s">
        <v>91</v>
      </c>
      <c r="AV275" s="14" t="s">
        <v>231</v>
      </c>
      <c r="AW275" s="14" t="s">
        <v>38</v>
      </c>
      <c r="AX275" s="14" t="s">
        <v>89</v>
      </c>
      <c r="AY275" s="284" t="s">
        <v>224</v>
      </c>
    </row>
    <row r="276" s="2" customFormat="1" ht="16.5" customHeight="1">
      <c r="A276" s="38"/>
      <c r="B276" s="39"/>
      <c r="C276" s="246" t="s">
        <v>452</v>
      </c>
      <c r="D276" s="246" t="s">
        <v>226</v>
      </c>
      <c r="E276" s="247" t="s">
        <v>1363</v>
      </c>
      <c r="F276" s="248" t="s">
        <v>1364</v>
      </c>
      <c r="G276" s="249" t="s">
        <v>229</v>
      </c>
      <c r="H276" s="250">
        <v>1.26</v>
      </c>
      <c r="I276" s="251"/>
      <c r="J276" s="252">
        <f>ROUND(I276*H276,2)</f>
        <v>0</v>
      </c>
      <c r="K276" s="248" t="s">
        <v>230</v>
      </c>
      <c r="L276" s="44"/>
      <c r="M276" s="253" t="s">
        <v>1</v>
      </c>
      <c r="N276" s="254" t="s">
        <v>47</v>
      </c>
      <c r="O276" s="91"/>
      <c r="P276" s="255">
        <f>O276*H276</f>
        <v>0</v>
      </c>
      <c r="Q276" s="255">
        <v>0.00050000000000000001</v>
      </c>
      <c r="R276" s="255">
        <f>Q276*H276</f>
        <v>0.00063000000000000003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231</v>
      </c>
      <c r="AT276" s="257" t="s">
        <v>226</v>
      </c>
      <c r="AU276" s="257" t="s">
        <v>91</v>
      </c>
      <c r="AY276" s="16" t="s">
        <v>224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6" t="s">
        <v>89</v>
      </c>
      <c r="BK276" s="258">
        <f>ROUND(I276*H276,2)</f>
        <v>0</v>
      </c>
      <c r="BL276" s="16" t="s">
        <v>231</v>
      </c>
      <c r="BM276" s="257" t="s">
        <v>1041</v>
      </c>
    </row>
    <row r="277" s="2" customFormat="1">
      <c r="A277" s="38"/>
      <c r="B277" s="39"/>
      <c r="C277" s="40"/>
      <c r="D277" s="259" t="s">
        <v>261</v>
      </c>
      <c r="E277" s="40"/>
      <c r="F277" s="260" t="s">
        <v>1735</v>
      </c>
      <c r="G277" s="40"/>
      <c r="H277" s="40"/>
      <c r="I277" s="154"/>
      <c r="J277" s="40"/>
      <c r="K277" s="40"/>
      <c r="L277" s="44"/>
      <c r="M277" s="261"/>
      <c r="N277" s="262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6" t="s">
        <v>261</v>
      </c>
      <c r="AU277" s="16" t="s">
        <v>91</v>
      </c>
    </row>
    <row r="278" s="12" customFormat="1" ht="22.8" customHeight="1">
      <c r="A278" s="12"/>
      <c r="B278" s="230"/>
      <c r="C278" s="231"/>
      <c r="D278" s="232" t="s">
        <v>81</v>
      </c>
      <c r="E278" s="244" t="s">
        <v>265</v>
      </c>
      <c r="F278" s="244" t="s">
        <v>396</v>
      </c>
      <c r="G278" s="231"/>
      <c r="H278" s="231"/>
      <c r="I278" s="234"/>
      <c r="J278" s="245">
        <f>BK278</f>
        <v>0</v>
      </c>
      <c r="K278" s="231"/>
      <c r="L278" s="236"/>
      <c r="M278" s="237"/>
      <c r="N278" s="238"/>
      <c r="O278" s="238"/>
      <c r="P278" s="239">
        <f>SUM(P279:P301)</f>
        <v>0</v>
      </c>
      <c r="Q278" s="238"/>
      <c r="R278" s="239">
        <f>SUM(R279:R301)</f>
        <v>14.845865780000001</v>
      </c>
      <c r="S278" s="238"/>
      <c r="T278" s="240">
        <f>SUM(T279:T301)</f>
        <v>40.575270000000003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41" t="s">
        <v>89</v>
      </c>
      <c r="AT278" s="242" t="s">
        <v>81</v>
      </c>
      <c r="AU278" s="242" t="s">
        <v>89</v>
      </c>
      <c r="AY278" s="241" t="s">
        <v>224</v>
      </c>
      <c r="BK278" s="243">
        <f>SUM(BK279:BK301)</f>
        <v>0</v>
      </c>
    </row>
    <row r="279" s="2" customFormat="1" ht="16.5" customHeight="1">
      <c r="A279" s="38"/>
      <c r="B279" s="39"/>
      <c r="C279" s="246" t="s">
        <v>456</v>
      </c>
      <c r="D279" s="246" t="s">
        <v>226</v>
      </c>
      <c r="E279" s="247" t="s">
        <v>383</v>
      </c>
      <c r="F279" s="248" t="s">
        <v>384</v>
      </c>
      <c r="G279" s="249" t="s">
        <v>239</v>
      </c>
      <c r="H279" s="250">
        <v>9.0999999999999996</v>
      </c>
      <c r="I279" s="251"/>
      <c r="J279" s="252">
        <f>ROUND(I279*H279,2)</f>
        <v>0</v>
      </c>
      <c r="K279" s="248" t="s">
        <v>230</v>
      </c>
      <c r="L279" s="44"/>
      <c r="M279" s="253" t="s">
        <v>1</v>
      </c>
      <c r="N279" s="254" t="s">
        <v>47</v>
      </c>
      <c r="O279" s="91"/>
      <c r="P279" s="255">
        <f>O279*H279</f>
        <v>0</v>
      </c>
      <c r="Q279" s="255">
        <v>1.4387608000000001</v>
      </c>
      <c r="R279" s="255">
        <f>Q279*H279</f>
        <v>13.09272328</v>
      </c>
      <c r="S279" s="255">
        <v>0</v>
      </c>
      <c r="T279" s="25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231</v>
      </c>
      <c r="AT279" s="257" t="s">
        <v>226</v>
      </c>
      <c r="AU279" s="257" t="s">
        <v>91</v>
      </c>
      <c r="AY279" s="16" t="s">
        <v>224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6" t="s">
        <v>89</v>
      </c>
      <c r="BK279" s="258">
        <f>ROUND(I279*H279,2)</f>
        <v>0</v>
      </c>
      <c r="BL279" s="16" t="s">
        <v>231</v>
      </c>
      <c r="BM279" s="257" t="s">
        <v>1048</v>
      </c>
    </row>
    <row r="280" s="2" customFormat="1" ht="16.5" customHeight="1">
      <c r="A280" s="38"/>
      <c r="B280" s="39"/>
      <c r="C280" s="285" t="s">
        <v>459</v>
      </c>
      <c r="D280" s="285" t="s">
        <v>283</v>
      </c>
      <c r="E280" s="286" t="s">
        <v>1736</v>
      </c>
      <c r="F280" s="287" t="s">
        <v>388</v>
      </c>
      <c r="G280" s="288" t="s">
        <v>389</v>
      </c>
      <c r="H280" s="289">
        <v>6</v>
      </c>
      <c r="I280" s="290"/>
      <c r="J280" s="291">
        <f>ROUND(I280*H280,2)</f>
        <v>0</v>
      </c>
      <c r="K280" s="287" t="s">
        <v>1</v>
      </c>
      <c r="L280" s="292"/>
      <c r="M280" s="293" t="s">
        <v>1</v>
      </c>
      <c r="N280" s="294" t="s">
        <v>47</v>
      </c>
      <c r="O280" s="91"/>
      <c r="P280" s="255">
        <f>O280*H280</f>
        <v>0</v>
      </c>
      <c r="Q280" s="255">
        <v>0</v>
      </c>
      <c r="R280" s="255">
        <f>Q280*H280</f>
        <v>0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257</v>
      </c>
      <c r="AT280" s="257" t="s">
        <v>283</v>
      </c>
      <c r="AU280" s="257" t="s">
        <v>91</v>
      </c>
      <c r="AY280" s="16" t="s">
        <v>224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6" t="s">
        <v>89</v>
      </c>
      <c r="BK280" s="258">
        <f>ROUND(I280*H280,2)</f>
        <v>0</v>
      </c>
      <c r="BL280" s="16" t="s">
        <v>231</v>
      </c>
      <c r="BM280" s="257" t="s">
        <v>1737</v>
      </c>
    </row>
    <row r="281" s="2" customFormat="1">
      <c r="A281" s="38"/>
      <c r="B281" s="39"/>
      <c r="C281" s="40"/>
      <c r="D281" s="259" t="s">
        <v>261</v>
      </c>
      <c r="E281" s="40"/>
      <c r="F281" s="260" t="s">
        <v>1738</v>
      </c>
      <c r="G281" s="40"/>
      <c r="H281" s="40"/>
      <c r="I281" s="154"/>
      <c r="J281" s="40"/>
      <c r="K281" s="40"/>
      <c r="L281" s="44"/>
      <c r="M281" s="261"/>
      <c r="N281" s="262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6" t="s">
        <v>261</v>
      </c>
      <c r="AU281" s="16" t="s">
        <v>91</v>
      </c>
    </row>
    <row r="282" s="2" customFormat="1" ht="16.5" customHeight="1">
      <c r="A282" s="38"/>
      <c r="B282" s="39"/>
      <c r="C282" s="285" t="s">
        <v>466</v>
      </c>
      <c r="D282" s="285" t="s">
        <v>283</v>
      </c>
      <c r="E282" s="286" t="s">
        <v>1739</v>
      </c>
      <c r="F282" s="287" t="s">
        <v>1740</v>
      </c>
      <c r="G282" s="288" t="s">
        <v>389</v>
      </c>
      <c r="H282" s="289">
        <v>1</v>
      </c>
      <c r="I282" s="290"/>
      <c r="J282" s="291">
        <f>ROUND(I282*H282,2)</f>
        <v>0</v>
      </c>
      <c r="K282" s="287" t="s">
        <v>1</v>
      </c>
      <c r="L282" s="292"/>
      <c r="M282" s="293" t="s">
        <v>1</v>
      </c>
      <c r="N282" s="294" t="s">
        <v>47</v>
      </c>
      <c r="O282" s="91"/>
      <c r="P282" s="255">
        <f>O282*H282</f>
        <v>0</v>
      </c>
      <c r="Q282" s="255">
        <v>0</v>
      </c>
      <c r="R282" s="255">
        <f>Q282*H282</f>
        <v>0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257</v>
      </c>
      <c r="AT282" s="257" t="s">
        <v>283</v>
      </c>
      <c r="AU282" s="257" t="s">
        <v>91</v>
      </c>
      <c r="AY282" s="16" t="s">
        <v>224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6" t="s">
        <v>89</v>
      </c>
      <c r="BK282" s="258">
        <f>ROUND(I282*H282,2)</f>
        <v>0</v>
      </c>
      <c r="BL282" s="16" t="s">
        <v>231</v>
      </c>
      <c r="BM282" s="257" t="s">
        <v>1741</v>
      </c>
    </row>
    <row r="283" s="2" customFormat="1">
      <c r="A283" s="38"/>
      <c r="B283" s="39"/>
      <c r="C283" s="40"/>
      <c r="D283" s="259" t="s">
        <v>261</v>
      </c>
      <c r="E283" s="40"/>
      <c r="F283" s="260" t="s">
        <v>1742</v>
      </c>
      <c r="G283" s="40"/>
      <c r="H283" s="40"/>
      <c r="I283" s="154"/>
      <c r="J283" s="40"/>
      <c r="K283" s="40"/>
      <c r="L283" s="44"/>
      <c r="M283" s="261"/>
      <c r="N283" s="262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6" t="s">
        <v>261</v>
      </c>
      <c r="AU283" s="16" t="s">
        <v>91</v>
      </c>
    </row>
    <row r="284" s="2" customFormat="1" ht="16.5" customHeight="1">
      <c r="A284" s="38"/>
      <c r="B284" s="39"/>
      <c r="C284" s="285" t="s">
        <v>470</v>
      </c>
      <c r="D284" s="285" t="s">
        <v>283</v>
      </c>
      <c r="E284" s="286" t="s">
        <v>1743</v>
      </c>
      <c r="F284" s="287" t="s">
        <v>1744</v>
      </c>
      <c r="G284" s="288" t="s">
        <v>389</v>
      </c>
      <c r="H284" s="289">
        <v>1</v>
      </c>
      <c r="I284" s="290"/>
      <c r="J284" s="291">
        <f>ROUND(I284*H284,2)</f>
        <v>0</v>
      </c>
      <c r="K284" s="287" t="s">
        <v>1</v>
      </c>
      <c r="L284" s="292"/>
      <c r="M284" s="293" t="s">
        <v>1</v>
      </c>
      <c r="N284" s="294" t="s">
        <v>47</v>
      </c>
      <c r="O284" s="91"/>
      <c r="P284" s="255">
        <f>O284*H284</f>
        <v>0</v>
      </c>
      <c r="Q284" s="255">
        <v>0</v>
      </c>
      <c r="R284" s="255">
        <f>Q284*H284</f>
        <v>0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257</v>
      </c>
      <c r="AT284" s="257" t="s">
        <v>283</v>
      </c>
      <c r="AU284" s="257" t="s">
        <v>91</v>
      </c>
      <c r="AY284" s="16" t="s">
        <v>224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6" t="s">
        <v>89</v>
      </c>
      <c r="BK284" s="258">
        <f>ROUND(I284*H284,2)</f>
        <v>0</v>
      </c>
      <c r="BL284" s="16" t="s">
        <v>231</v>
      </c>
      <c r="BM284" s="257" t="s">
        <v>1745</v>
      </c>
    </row>
    <row r="285" s="2" customFormat="1">
      <c r="A285" s="38"/>
      <c r="B285" s="39"/>
      <c r="C285" s="40"/>
      <c r="D285" s="259" t="s">
        <v>261</v>
      </c>
      <c r="E285" s="40"/>
      <c r="F285" s="260" t="s">
        <v>1746</v>
      </c>
      <c r="G285" s="40"/>
      <c r="H285" s="40"/>
      <c r="I285" s="154"/>
      <c r="J285" s="40"/>
      <c r="K285" s="40"/>
      <c r="L285" s="44"/>
      <c r="M285" s="261"/>
      <c r="N285" s="262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6" t="s">
        <v>261</v>
      </c>
      <c r="AU285" s="16" t="s">
        <v>91</v>
      </c>
    </row>
    <row r="286" s="2" customFormat="1" ht="21.75" customHeight="1">
      <c r="A286" s="38"/>
      <c r="B286" s="39"/>
      <c r="C286" s="246" t="s">
        <v>478</v>
      </c>
      <c r="D286" s="246" t="s">
        <v>226</v>
      </c>
      <c r="E286" s="247" t="s">
        <v>1392</v>
      </c>
      <c r="F286" s="248" t="s">
        <v>1393</v>
      </c>
      <c r="G286" s="249" t="s">
        <v>229</v>
      </c>
      <c r="H286" s="250">
        <v>27</v>
      </c>
      <c r="I286" s="251"/>
      <c r="J286" s="252">
        <f>ROUND(I286*H286,2)</f>
        <v>0</v>
      </c>
      <c r="K286" s="248" t="s">
        <v>230</v>
      </c>
      <c r="L286" s="44"/>
      <c r="M286" s="253" t="s">
        <v>1</v>
      </c>
      <c r="N286" s="254" t="s">
        <v>47</v>
      </c>
      <c r="O286" s="91"/>
      <c r="P286" s="255">
        <f>O286*H286</f>
        <v>0</v>
      </c>
      <c r="Q286" s="255">
        <v>0.0012375000000000001</v>
      </c>
      <c r="R286" s="255">
        <f>Q286*H286</f>
        <v>0.033412500000000005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231</v>
      </c>
      <c r="AT286" s="257" t="s">
        <v>226</v>
      </c>
      <c r="AU286" s="257" t="s">
        <v>91</v>
      </c>
      <c r="AY286" s="16" t="s">
        <v>224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6" t="s">
        <v>89</v>
      </c>
      <c r="BK286" s="258">
        <f>ROUND(I286*H286,2)</f>
        <v>0</v>
      </c>
      <c r="BL286" s="16" t="s">
        <v>231</v>
      </c>
      <c r="BM286" s="257" t="s">
        <v>1077</v>
      </c>
    </row>
    <row r="287" s="2" customFormat="1">
      <c r="A287" s="38"/>
      <c r="B287" s="39"/>
      <c r="C287" s="40"/>
      <c r="D287" s="259" t="s">
        <v>261</v>
      </c>
      <c r="E287" s="40"/>
      <c r="F287" s="260" t="s">
        <v>1591</v>
      </c>
      <c r="G287" s="40"/>
      <c r="H287" s="40"/>
      <c r="I287" s="154"/>
      <c r="J287" s="40"/>
      <c r="K287" s="40"/>
      <c r="L287" s="44"/>
      <c r="M287" s="261"/>
      <c r="N287" s="262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6" t="s">
        <v>261</v>
      </c>
      <c r="AU287" s="16" t="s">
        <v>91</v>
      </c>
    </row>
    <row r="288" s="13" customFormat="1">
      <c r="A288" s="13"/>
      <c r="B288" s="263"/>
      <c r="C288" s="264"/>
      <c r="D288" s="259" t="s">
        <v>263</v>
      </c>
      <c r="E288" s="273" t="s">
        <v>1</v>
      </c>
      <c r="F288" s="265" t="s">
        <v>1747</v>
      </c>
      <c r="G288" s="264"/>
      <c r="H288" s="266">
        <v>27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2" t="s">
        <v>263</v>
      </c>
      <c r="AU288" s="272" t="s">
        <v>91</v>
      </c>
      <c r="AV288" s="13" t="s">
        <v>91</v>
      </c>
      <c r="AW288" s="13" t="s">
        <v>38</v>
      </c>
      <c r="AX288" s="13" t="s">
        <v>82</v>
      </c>
      <c r="AY288" s="272" t="s">
        <v>224</v>
      </c>
    </row>
    <row r="289" s="14" customFormat="1">
      <c r="A289" s="14"/>
      <c r="B289" s="274"/>
      <c r="C289" s="275"/>
      <c r="D289" s="259" t="s">
        <v>263</v>
      </c>
      <c r="E289" s="276" t="s">
        <v>1</v>
      </c>
      <c r="F289" s="277" t="s">
        <v>277</v>
      </c>
      <c r="G289" s="275"/>
      <c r="H289" s="278">
        <v>27</v>
      </c>
      <c r="I289" s="279"/>
      <c r="J289" s="275"/>
      <c r="K289" s="275"/>
      <c r="L289" s="280"/>
      <c r="M289" s="281"/>
      <c r="N289" s="282"/>
      <c r="O289" s="282"/>
      <c r="P289" s="282"/>
      <c r="Q289" s="282"/>
      <c r="R289" s="282"/>
      <c r="S289" s="282"/>
      <c r="T289" s="28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4" t="s">
        <v>263</v>
      </c>
      <c r="AU289" s="284" t="s">
        <v>91</v>
      </c>
      <c r="AV289" s="14" t="s">
        <v>231</v>
      </c>
      <c r="AW289" s="14" t="s">
        <v>38</v>
      </c>
      <c r="AX289" s="14" t="s">
        <v>89</v>
      </c>
      <c r="AY289" s="284" t="s">
        <v>224</v>
      </c>
    </row>
    <row r="290" s="2" customFormat="1" ht="16.5" customHeight="1">
      <c r="A290" s="38"/>
      <c r="B290" s="39"/>
      <c r="C290" s="246" t="s">
        <v>484</v>
      </c>
      <c r="D290" s="246" t="s">
        <v>226</v>
      </c>
      <c r="E290" s="247" t="s">
        <v>1168</v>
      </c>
      <c r="F290" s="248" t="s">
        <v>1169</v>
      </c>
      <c r="G290" s="249" t="s">
        <v>229</v>
      </c>
      <c r="H290" s="250">
        <v>7.2000000000000002</v>
      </c>
      <c r="I290" s="251"/>
      <c r="J290" s="252">
        <f>ROUND(I290*H290,2)</f>
        <v>0</v>
      </c>
      <c r="K290" s="248" t="s">
        <v>230</v>
      </c>
      <c r="L290" s="44"/>
      <c r="M290" s="253" t="s">
        <v>1</v>
      </c>
      <c r="N290" s="254" t="s">
        <v>47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231</v>
      </c>
      <c r="AT290" s="257" t="s">
        <v>226</v>
      </c>
      <c r="AU290" s="257" t="s">
        <v>91</v>
      </c>
      <c r="AY290" s="16" t="s">
        <v>224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6" t="s">
        <v>89</v>
      </c>
      <c r="BK290" s="258">
        <f>ROUND(I290*H290,2)</f>
        <v>0</v>
      </c>
      <c r="BL290" s="16" t="s">
        <v>231</v>
      </c>
      <c r="BM290" s="257" t="s">
        <v>1089</v>
      </c>
    </row>
    <row r="291" s="13" customFormat="1">
      <c r="A291" s="13"/>
      <c r="B291" s="263"/>
      <c r="C291" s="264"/>
      <c r="D291" s="259" t="s">
        <v>263</v>
      </c>
      <c r="E291" s="273" t="s">
        <v>1</v>
      </c>
      <c r="F291" s="265" t="s">
        <v>1748</v>
      </c>
      <c r="G291" s="264"/>
      <c r="H291" s="266">
        <v>7.2000000000000002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2" t="s">
        <v>263</v>
      </c>
      <c r="AU291" s="272" t="s">
        <v>91</v>
      </c>
      <c r="AV291" s="13" t="s">
        <v>91</v>
      </c>
      <c r="AW291" s="13" t="s">
        <v>38</v>
      </c>
      <c r="AX291" s="13" t="s">
        <v>82</v>
      </c>
      <c r="AY291" s="272" t="s">
        <v>224</v>
      </c>
    </row>
    <row r="292" s="14" customFormat="1">
      <c r="A292" s="14"/>
      <c r="B292" s="274"/>
      <c r="C292" s="275"/>
      <c r="D292" s="259" t="s">
        <v>263</v>
      </c>
      <c r="E292" s="276" t="s">
        <v>1</v>
      </c>
      <c r="F292" s="277" t="s">
        <v>277</v>
      </c>
      <c r="G292" s="275"/>
      <c r="H292" s="278">
        <v>7.2000000000000002</v>
      </c>
      <c r="I292" s="279"/>
      <c r="J292" s="275"/>
      <c r="K292" s="275"/>
      <c r="L292" s="280"/>
      <c r="M292" s="281"/>
      <c r="N292" s="282"/>
      <c r="O292" s="282"/>
      <c r="P292" s="282"/>
      <c r="Q292" s="282"/>
      <c r="R292" s="282"/>
      <c r="S292" s="282"/>
      <c r="T292" s="28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4" t="s">
        <v>263</v>
      </c>
      <c r="AU292" s="284" t="s">
        <v>91</v>
      </c>
      <c r="AV292" s="14" t="s">
        <v>231</v>
      </c>
      <c r="AW292" s="14" t="s">
        <v>38</v>
      </c>
      <c r="AX292" s="14" t="s">
        <v>89</v>
      </c>
      <c r="AY292" s="284" t="s">
        <v>224</v>
      </c>
    </row>
    <row r="293" s="2" customFormat="1" ht="21.75" customHeight="1">
      <c r="A293" s="38"/>
      <c r="B293" s="39"/>
      <c r="C293" s="246" t="s">
        <v>490</v>
      </c>
      <c r="D293" s="246" t="s">
        <v>226</v>
      </c>
      <c r="E293" s="247" t="s">
        <v>398</v>
      </c>
      <c r="F293" s="248" t="s">
        <v>399</v>
      </c>
      <c r="G293" s="249" t="s">
        <v>389</v>
      </c>
      <c r="H293" s="250">
        <v>2</v>
      </c>
      <c r="I293" s="251"/>
      <c r="J293" s="252">
        <f>ROUND(I293*H293,2)</f>
        <v>0</v>
      </c>
      <c r="K293" s="248" t="s">
        <v>230</v>
      </c>
      <c r="L293" s="44"/>
      <c r="M293" s="253" t="s">
        <v>1</v>
      </c>
      <c r="N293" s="254" t="s">
        <v>47</v>
      </c>
      <c r="O293" s="91"/>
      <c r="P293" s="255">
        <f>O293*H293</f>
        <v>0</v>
      </c>
      <c r="Q293" s="255">
        <v>0.0064850000000000003</v>
      </c>
      <c r="R293" s="255">
        <f>Q293*H293</f>
        <v>0.012970000000000001</v>
      </c>
      <c r="S293" s="255">
        <v>0</v>
      </c>
      <c r="T293" s="25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231</v>
      </c>
      <c r="AT293" s="257" t="s">
        <v>226</v>
      </c>
      <c r="AU293" s="257" t="s">
        <v>91</v>
      </c>
      <c r="AY293" s="16" t="s">
        <v>224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6" t="s">
        <v>89</v>
      </c>
      <c r="BK293" s="258">
        <f>ROUND(I293*H293,2)</f>
        <v>0</v>
      </c>
      <c r="BL293" s="16" t="s">
        <v>231</v>
      </c>
      <c r="BM293" s="257" t="s">
        <v>1337</v>
      </c>
    </row>
    <row r="294" s="2" customFormat="1" ht="21.75" customHeight="1">
      <c r="A294" s="38"/>
      <c r="B294" s="39"/>
      <c r="C294" s="246" t="s">
        <v>495</v>
      </c>
      <c r="D294" s="246" t="s">
        <v>226</v>
      </c>
      <c r="E294" s="247" t="s">
        <v>1400</v>
      </c>
      <c r="F294" s="248" t="s">
        <v>1401</v>
      </c>
      <c r="G294" s="249" t="s">
        <v>239</v>
      </c>
      <c r="H294" s="250">
        <v>30</v>
      </c>
      <c r="I294" s="251"/>
      <c r="J294" s="252">
        <f>ROUND(I294*H294,2)</f>
        <v>0</v>
      </c>
      <c r="K294" s="248" t="s">
        <v>230</v>
      </c>
      <c r="L294" s="44"/>
      <c r="M294" s="253" t="s">
        <v>1</v>
      </c>
      <c r="N294" s="254" t="s">
        <v>47</v>
      </c>
      <c r="O294" s="91"/>
      <c r="P294" s="255">
        <f>O294*H294</f>
        <v>0</v>
      </c>
      <c r="Q294" s="255">
        <v>0</v>
      </c>
      <c r="R294" s="255">
        <f>Q294*H294</f>
        <v>0</v>
      </c>
      <c r="S294" s="255">
        <v>0.17199999999999999</v>
      </c>
      <c r="T294" s="256">
        <f>S294*H294</f>
        <v>5.1599999999999993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7" t="s">
        <v>231</v>
      </c>
      <c r="AT294" s="257" t="s">
        <v>226</v>
      </c>
      <c r="AU294" s="257" t="s">
        <v>91</v>
      </c>
      <c r="AY294" s="16" t="s">
        <v>224</v>
      </c>
      <c r="BE294" s="258">
        <f>IF(N294="základní",J294,0)</f>
        <v>0</v>
      </c>
      <c r="BF294" s="258">
        <f>IF(N294="snížená",J294,0)</f>
        <v>0</v>
      </c>
      <c r="BG294" s="258">
        <f>IF(N294="zákl. přenesená",J294,0)</f>
        <v>0</v>
      </c>
      <c r="BH294" s="258">
        <f>IF(N294="sníž. přenesená",J294,0)</f>
        <v>0</v>
      </c>
      <c r="BI294" s="258">
        <f>IF(N294="nulová",J294,0)</f>
        <v>0</v>
      </c>
      <c r="BJ294" s="16" t="s">
        <v>89</v>
      </c>
      <c r="BK294" s="258">
        <f>ROUND(I294*H294,2)</f>
        <v>0</v>
      </c>
      <c r="BL294" s="16" t="s">
        <v>231</v>
      </c>
      <c r="BM294" s="257" t="s">
        <v>1339</v>
      </c>
    </row>
    <row r="295" s="13" customFormat="1">
      <c r="A295" s="13"/>
      <c r="B295" s="263"/>
      <c r="C295" s="264"/>
      <c r="D295" s="259" t="s">
        <v>263</v>
      </c>
      <c r="E295" s="273" t="s">
        <v>1</v>
      </c>
      <c r="F295" s="265" t="s">
        <v>1749</v>
      </c>
      <c r="G295" s="264"/>
      <c r="H295" s="266">
        <v>30</v>
      </c>
      <c r="I295" s="267"/>
      <c r="J295" s="264"/>
      <c r="K295" s="264"/>
      <c r="L295" s="268"/>
      <c r="M295" s="269"/>
      <c r="N295" s="270"/>
      <c r="O295" s="270"/>
      <c r="P295" s="270"/>
      <c r="Q295" s="270"/>
      <c r="R295" s="270"/>
      <c r="S295" s="270"/>
      <c r="T295" s="27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2" t="s">
        <v>263</v>
      </c>
      <c r="AU295" s="272" t="s">
        <v>91</v>
      </c>
      <c r="AV295" s="13" t="s">
        <v>91</v>
      </c>
      <c r="AW295" s="13" t="s">
        <v>38</v>
      </c>
      <c r="AX295" s="13" t="s">
        <v>82</v>
      </c>
      <c r="AY295" s="272" t="s">
        <v>224</v>
      </c>
    </row>
    <row r="296" s="14" customFormat="1">
      <c r="A296" s="14"/>
      <c r="B296" s="274"/>
      <c r="C296" s="275"/>
      <c r="D296" s="259" t="s">
        <v>263</v>
      </c>
      <c r="E296" s="276" t="s">
        <v>1</v>
      </c>
      <c r="F296" s="277" t="s">
        <v>277</v>
      </c>
      <c r="G296" s="275"/>
      <c r="H296" s="278">
        <v>30</v>
      </c>
      <c r="I296" s="279"/>
      <c r="J296" s="275"/>
      <c r="K296" s="275"/>
      <c r="L296" s="280"/>
      <c r="M296" s="281"/>
      <c r="N296" s="282"/>
      <c r="O296" s="282"/>
      <c r="P296" s="282"/>
      <c r="Q296" s="282"/>
      <c r="R296" s="282"/>
      <c r="S296" s="282"/>
      <c r="T296" s="28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4" t="s">
        <v>263</v>
      </c>
      <c r="AU296" s="284" t="s">
        <v>91</v>
      </c>
      <c r="AV296" s="14" t="s">
        <v>231</v>
      </c>
      <c r="AW296" s="14" t="s">
        <v>38</v>
      </c>
      <c r="AX296" s="14" t="s">
        <v>89</v>
      </c>
      <c r="AY296" s="284" t="s">
        <v>224</v>
      </c>
    </row>
    <row r="297" s="2" customFormat="1" ht="16.5" customHeight="1">
      <c r="A297" s="38"/>
      <c r="B297" s="39"/>
      <c r="C297" s="246" t="s">
        <v>500</v>
      </c>
      <c r="D297" s="246" t="s">
        <v>226</v>
      </c>
      <c r="E297" s="247" t="s">
        <v>415</v>
      </c>
      <c r="F297" s="248" t="s">
        <v>416</v>
      </c>
      <c r="G297" s="249" t="s">
        <v>247</v>
      </c>
      <c r="H297" s="250">
        <v>14.223000000000001</v>
      </c>
      <c r="I297" s="251"/>
      <c r="J297" s="252">
        <f>ROUND(I297*H297,2)</f>
        <v>0</v>
      </c>
      <c r="K297" s="248" t="s">
        <v>230</v>
      </c>
      <c r="L297" s="44"/>
      <c r="M297" s="253" t="s">
        <v>1</v>
      </c>
      <c r="N297" s="254" t="s">
        <v>47</v>
      </c>
      <c r="O297" s="91"/>
      <c r="P297" s="255">
        <f>O297*H297</f>
        <v>0</v>
      </c>
      <c r="Q297" s="255">
        <v>0.12</v>
      </c>
      <c r="R297" s="255">
        <f>Q297*H297</f>
        <v>1.7067600000000001</v>
      </c>
      <c r="S297" s="255">
        <v>2.4900000000000002</v>
      </c>
      <c r="T297" s="256">
        <f>S297*H297</f>
        <v>35.415270000000007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231</v>
      </c>
      <c r="AT297" s="257" t="s">
        <v>226</v>
      </c>
      <c r="AU297" s="257" t="s">
        <v>91</v>
      </c>
      <c r="AY297" s="16" t="s">
        <v>224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6" t="s">
        <v>89</v>
      </c>
      <c r="BK297" s="258">
        <f>ROUND(I297*H297,2)</f>
        <v>0</v>
      </c>
      <c r="BL297" s="16" t="s">
        <v>231</v>
      </c>
      <c r="BM297" s="257" t="s">
        <v>1750</v>
      </c>
    </row>
    <row r="298" s="13" customFormat="1">
      <c r="A298" s="13"/>
      <c r="B298" s="263"/>
      <c r="C298" s="264"/>
      <c r="D298" s="259" t="s">
        <v>263</v>
      </c>
      <c r="E298" s="273" t="s">
        <v>1</v>
      </c>
      <c r="F298" s="265" t="s">
        <v>1751</v>
      </c>
      <c r="G298" s="264"/>
      <c r="H298" s="266">
        <v>1.6200000000000001</v>
      </c>
      <c r="I298" s="267"/>
      <c r="J298" s="264"/>
      <c r="K298" s="264"/>
      <c r="L298" s="268"/>
      <c r="M298" s="269"/>
      <c r="N298" s="270"/>
      <c r="O298" s="270"/>
      <c r="P298" s="270"/>
      <c r="Q298" s="270"/>
      <c r="R298" s="270"/>
      <c r="S298" s="270"/>
      <c r="T298" s="27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2" t="s">
        <v>263</v>
      </c>
      <c r="AU298" s="272" t="s">
        <v>91</v>
      </c>
      <c r="AV298" s="13" t="s">
        <v>91</v>
      </c>
      <c r="AW298" s="13" t="s">
        <v>38</v>
      </c>
      <c r="AX298" s="13" t="s">
        <v>82</v>
      </c>
      <c r="AY298" s="272" t="s">
        <v>224</v>
      </c>
    </row>
    <row r="299" s="13" customFormat="1">
      <c r="A299" s="13"/>
      <c r="B299" s="263"/>
      <c r="C299" s="264"/>
      <c r="D299" s="259" t="s">
        <v>263</v>
      </c>
      <c r="E299" s="273" t="s">
        <v>1</v>
      </c>
      <c r="F299" s="265" t="s">
        <v>1752</v>
      </c>
      <c r="G299" s="264"/>
      <c r="H299" s="266">
        <v>11.003</v>
      </c>
      <c r="I299" s="267"/>
      <c r="J299" s="264"/>
      <c r="K299" s="264"/>
      <c r="L299" s="268"/>
      <c r="M299" s="269"/>
      <c r="N299" s="270"/>
      <c r="O299" s="270"/>
      <c r="P299" s="270"/>
      <c r="Q299" s="270"/>
      <c r="R299" s="270"/>
      <c r="S299" s="270"/>
      <c r="T299" s="27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2" t="s">
        <v>263</v>
      </c>
      <c r="AU299" s="272" t="s">
        <v>91</v>
      </c>
      <c r="AV299" s="13" t="s">
        <v>91</v>
      </c>
      <c r="AW299" s="13" t="s">
        <v>38</v>
      </c>
      <c r="AX299" s="13" t="s">
        <v>82</v>
      </c>
      <c r="AY299" s="272" t="s">
        <v>224</v>
      </c>
    </row>
    <row r="300" s="13" customFormat="1">
      <c r="A300" s="13"/>
      <c r="B300" s="263"/>
      <c r="C300" s="264"/>
      <c r="D300" s="259" t="s">
        <v>263</v>
      </c>
      <c r="E300" s="273" t="s">
        <v>1</v>
      </c>
      <c r="F300" s="265" t="s">
        <v>1753</v>
      </c>
      <c r="G300" s="264"/>
      <c r="H300" s="266">
        <v>1.6000000000000001</v>
      </c>
      <c r="I300" s="267"/>
      <c r="J300" s="264"/>
      <c r="K300" s="264"/>
      <c r="L300" s="268"/>
      <c r="M300" s="269"/>
      <c r="N300" s="270"/>
      <c r="O300" s="270"/>
      <c r="P300" s="270"/>
      <c r="Q300" s="270"/>
      <c r="R300" s="270"/>
      <c r="S300" s="270"/>
      <c r="T300" s="27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2" t="s">
        <v>263</v>
      </c>
      <c r="AU300" s="272" t="s">
        <v>91</v>
      </c>
      <c r="AV300" s="13" t="s">
        <v>91</v>
      </c>
      <c r="AW300" s="13" t="s">
        <v>38</v>
      </c>
      <c r="AX300" s="13" t="s">
        <v>82</v>
      </c>
      <c r="AY300" s="272" t="s">
        <v>224</v>
      </c>
    </row>
    <row r="301" s="14" customFormat="1">
      <c r="A301" s="14"/>
      <c r="B301" s="274"/>
      <c r="C301" s="275"/>
      <c r="D301" s="259" t="s">
        <v>263</v>
      </c>
      <c r="E301" s="276" t="s">
        <v>1</v>
      </c>
      <c r="F301" s="277" t="s">
        <v>277</v>
      </c>
      <c r="G301" s="275"/>
      <c r="H301" s="278">
        <v>14.223000000000001</v>
      </c>
      <c r="I301" s="279"/>
      <c r="J301" s="275"/>
      <c r="K301" s="275"/>
      <c r="L301" s="280"/>
      <c r="M301" s="281"/>
      <c r="N301" s="282"/>
      <c r="O301" s="282"/>
      <c r="P301" s="282"/>
      <c r="Q301" s="282"/>
      <c r="R301" s="282"/>
      <c r="S301" s="282"/>
      <c r="T301" s="28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4" t="s">
        <v>263</v>
      </c>
      <c r="AU301" s="284" t="s">
        <v>91</v>
      </c>
      <c r="AV301" s="14" t="s">
        <v>231</v>
      </c>
      <c r="AW301" s="14" t="s">
        <v>38</v>
      </c>
      <c r="AX301" s="14" t="s">
        <v>89</v>
      </c>
      <c r="AY301" s="284" t="s">
        <v>224</v>
      </c>
    </row>
    <row r="302" s="12" customFormat="1" ht="22.8" customHeight="1">
      <c r="A302" s="12"/>
      <c r="B302" s="230"/>
      <c r="C302" s="231"/>
      <c r="D302" s="232" t="s">
        <v>81</v>
      </c>
      <c r="E302" s="244" t="s">
        <v>1083</v>
      </c>
      <c r="F302" s="244" t="s">
        <v>1419</v>
      </c>
      <c r="G302" s="231"/>
      <c r="H302" s="231"/>
      <c r="I302" s="234"/>
      <c r="J302" s="245">
        <f>BK302</f>
        <v>0</v>
      </c>
      <c r="K302" s="231"/>
      <c r="L302" s="236"/>
      <c r="M302" s="237"/>
      <c r="N302" s="238"/>
      <c r="O302" s="238"/>
      <c r="P302" s="239">
        <f>SUM(P303:P315)</f>
        <v>0</v>
      </c>
      <c r="Q302" s="238"/>
      <c r="R302" s="239">
        <f>SUM(R303:R315)</f>
        <v>0</v>
      </c>
      <c r="S302" s="238"/>
      <c r="T302" s="240">
        <f>SUM(T303:T315)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41" t="s">
        <v>89</v>
      </c>
      <c r="AT302" s="242" t="s">
        <v>81</v>
      </c>
      <c r="AU302" s="242" t="s">
        <v>89</v>
      </c>
      <c r="AY302" s="241" t="s">
        <v>224</v>
      </c>
      <c r="BK302" s="243">
        <f>SUM(BK303:BK315)</f>
        <v>0</v>
      </c>
    </row>
    <row r="303" s="2" customFormat="1" ht="21.75" customHeight="1">
      <c r="A303" s="38"/>
      <c r="B303" s="39"/>
      <c r="C303" s="246" t="s">
        <v>505</v>
      </c>
      <c r="D303" s="246" t="s">
        <v>226</v>
      </c>
      <c r="E303" s="247" t="s">
        <v>1422</v>
      </c>
      <c r="F303" s="248" t="s">
        <v>1423</v>
      </c>
      <c r="G303" s="249" t="s">
        <v>268</v>
      </c>
      <c r="H303" s="250">
        <v>36.534999999999997</v>
      </c>
      <c r="I303" s="251"/>
      <c r="J303" s="252">
        <f>ROUND(I303*H303,2)</f>
        <v>0</v>
      </c>
      <c r="K303" s="248" t="s">
        <v>230</v>
      </c>
      <c r="L303" s="44"/>
      <c r="M303" s="253" t="s">
        <v>1</v>
      </c>
      <c r="N303" s="254" t="s">
        <v>47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</v>
      </c>
      <c r="T303" s="25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231</v>
      </c>
      <c r="AT303" s="257" t="s">
        <v>226</v>
      </c>
      <c r="AU303" s="257" t="s">
        <v>91</v>
      </c>
      <c r="AY303" s="16" t="s">
        <v>224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6" t="s">
        <v>89</v>
      </c>
      <c r="BK303" s="258">
        <f>ROUND(I303*H303,2)</f>
        <v>0</v>
      </c>
      <c r="BL303" s="16" t="s">
        <v>231</v>
      </c>
      <c r="BM303" s="257" t="s">
        <v>1342</v>
      </c>
    </row>
    <row r="304" s="2" customFormat="1">
      <c r="A304" s="38"/>
      <c r="B304" s="39"/>
      <c r="C304" s="40"/>
      <c r="D304" s="259" t="s">
        <v>261</v>
      </c>
      <c r="E304" s="40"/>
      <c r="F304" s="260" t="s">
        <v>1691</v>
      </c>
      <c r="G304" s="40"/>
      <c r="H304" s="40"/>
      <c r="I304" s="154"/>
      <c r="J304" s="40"/>
      <c r="K304" s="40"/>
      <c r="L304" s="44"/>
      <c r="M304" s="261"/>
      <c r="N304" s="262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6" t="s">
        <v>261</v>
      </c>
      <c r="AU304" s="16" t="s">
        <v>91</v>
      </c>
    </row>
    <row r="305" s="13" customFormat="1">
      <c r="A305" s="13"/>
      <c r="B305" s="263"/>
      <c r="C305" s="264"/>
      <c r="D305" s="259" t="s">
        <v>263</v>
      </c>
      <c r="E305" s="273" t="s">
        <v>1</v>
      </c>
      <c r="F305" s="265" t="s">
        <v>1754</v>
      </c>
      <c r="G305" s="264"/>
      <c r="H305" s="266">
        <v>2.3999999999999999</v>
      </c>
      <c r="I305" s="267"/>
      <c r="J305" s="264"/>
      <c r="K305" s="264"/>
      <c r="L305" s="268"/>
      <c r="M305" s="269"/>
      <c r="N305" s="270"/>
      <c r="O305" s="270"/>
      <c r="P305" s="270"/>
      <c r="Q305" s="270"/>
      <c r="R305" s="270"/>
      <c r="S305" s="270"/>
      <c r="T305" s="27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2" t="s">
        <v>263</v>
      </c>
      <c r="AU305" s="272" t="s">
        <v>91</v>
      </c>
      <c r="AV305" s="13" t="s">
        <v>91</v>
      </c>
      <c r="AW305" s="13" t="s">
        <v>38</v>
      </c>
      <c r="AX305" s="13" t="s">
        <v>82</v>
      </c>
      <c r="AY305" s="272" t="s">
        <v>224</v>
      </c>
    </row>
    <row r="306" s="13" customFormat="1">
      <c r="A306" s="13"/>
      <c r="B306" s="263"/>
      <c r="C306" s="264"/>
      <c r="D306" s="259" t="s">
        <v>263</v>
      </c>
      <c r="E306" s="273" t="s">
        <v>1</v>
      </c>
      <c r="F306" s="265" t="s">
        <v>1755</v>
      </c>
      <c r="G306" s="264"/>
      <c r="H306" s="266">
        <v>34.134999999999998</v>
      </c>
      <c r="I306" s="267"/>
      <c r="J306" s="264"/>
      <c r="K306" s="264"/>
      <c r="L306" s="268"/>
      <c r="M306" s="269"/>
      <c r="N306" s="270"/>
      <c r="O306" s="270"/>
      <c r="P306" s="270"/>
      <c r="Q306" s="270"/>
      <c r="R306" s="270"/>
      <c r="S306" s="270"/>
      <c r="T306" s="27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2" t="s">
        <v>263</v>
      </c>
      <c r="AU306" s="272" t="s">
        <v>91</v>
      </c>
      <c r="AV306" s="13" t="s">
        <v>91</v>
      </c>
      <c r="AW306" s="13" t="s">
        <v>38</v>
      </c>
      <c r="AX306" s="13" t="s">
        <v>82</v>
      </c>
      <c r="AY306" s="272" t="s">
        <v>224</v>
      </c>
    </row>
    <row r="307" s="14" customFormat="1">
      <c r="A307" s="14"/>
      <c r="B307" s="274"/>
      <c r="C307" s="275"/>
      <c r="D307" s="259" t="s">
        <v>263</v>
      </c>
      <c r="E307" s="276" t="s">
        <v>1</v>
      </c>
      <c r="F307" s="277" t="s">
        <v>277</v>
      </c>
      <c r="G307" s="275"/>
      <c r="H307" s="278">
        <v>36.534999999999997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4" t="s">
        <v>263</v>
      </c>
      <c r="AU307" s="284" t="s">
        <v>91</v>
      </c>
      <c r="AV307" s="14" t="s">
        <v>231</v>
      </c>
      <c r="AW307" s="14" t="s">
        <v>38</v>
      </c>
      <c r="AX307" s="14" t="s">
        <v>89</v>
      </c>
      <c r="AY307" s="284" t="s">
        <v>224</v>
      </c>
    </row>
    <row r="308" s="2" customFormat="1" ht="21.75" customHeight="1">
      <c r="A308" s="38"/>
      <c r="B308" s="39"/>
      <c r="C308" s="246" t="s">
        <v>902</v>
      </c>
      <c r="D308" s="246" t="s">
        <v>226</v>
      </c>
      <c r="E308" s="247" t="s">
        <v>1425</v>
      </c>
      <c r="F308" s="248" t="s">
        <v>1426</v>
      </c>
      <c r="G308" s="249" t="s">
        <v>268</v>
      </c>
      <c r="H308" s="250">
        <v>328.815</v>
      </c>
      <c r="I308" s="251"/>
      <c r="J308" s="252">
        <f>ROUND(I308*H308,2)</f>
        <v>0</v>
      </c>
      <c r="K308" s="248" t="s">
        <v>230</v>
      </c>
      <c r="L308" s="44"/>
      <c r="M308" s="253" t="s">
        <v>1</v>
      </c>
      <c r="N308" s="254" t="s">
        <v>47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231</v>
      </c>
      <c r="AT308" s="257" t="s">
        <v>226</v>
      </c>
      <c r="AU308" s="257" t="s">
        <v>91</v>
      </c>
      <c r="AY308" s="16" t="s">
        <v>224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6" t="s">
        <v>89</v>
      </c>
      <c r="BK308" s="258">
        <f>ROUND(I308*H308,2)</f>
        <v>0</v>
      </c>
      <c r="BL308" s="16" t="s">
        <v>231</v>
      </c>
      <c r="BM308" s="257" t="s">
        <v>1345</v>
      </c>
    </row>
    <row r="309" s="2" customFormat="1">
      <c r="A309" s="38"/>
      <c r="B309" s="39"/>
      <c r="C309" s="40"/>
      <c r="D309" s="259" t="s">
        <v>261</v>
      </c>
      <c r="E309" s="40"/>
      <c r="F309" s="260" t="s">
        <v>1691</v>
      </c>
      <c r="G309" s="40"/>
      <c r="H309" s="40"/>
      <c r="I309" s="154"/>
      <c r="J309" s="40"/>
      <c r="K309" s="40"/>
      <c r="L309" s="44"/>
      <c r="M309" s="261"/>
      <c r="N309" s="262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6" t="s">
        <v>261</v>
      </c>
      <c r="AU309" s="16" t="s">
        <v>91</v>
      </c>
    </row>
    <row r="310" s="13" customFormat="1">
      <c r="A310" s="13"/>
      <c r="B310" s="263"/>
      <c r="C310" s="264"/>
      <c r="D310" s="259" t="s">
        <v>263</v>
      </c>
      <c r="E310" s="273" t="s">
        <v>1</v>
      </c>
      <c r="F310" s="265" t="s">
        <v>1756</v>
      </c>
      <c r="G310" s="264"/>
      <c r="H310" s="266">
        <v>328.815</v>
      </c>
      <c r="I310" s="267"/>
      <c r="J310" s="264"/>
      <c r="K310" s="264"/>
      <c r="L310" s="268"/>
      <c r="M310" s="269"/>
      <c r="N310" s="270"/>
      <c r="O310" s="270"/>
      <c r="P310" s="270"/>
      <c r="Q310" s="270"/>
      <c r="R310" s="270"/>
      <c r="S310" s="270"/>
      <c r="T310" s="27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2" t="s">
        <v>263</v>
      </c>
      <c r="AU310" s="272" t="s">
        <v>91</v>
      </c>
      <c r="AV310" s="13" t="s">
        <v>91</v>
      </c>
      <c r="AW310" s="13" t="s">
        <v>38</v>
      </c>
      <c r="AX310" s="13" t="s">
        <v>82</v>
      </c>
      <c r="AY310" s="272" t="s">
        <v>224</v>
      </c>
    </row>
    <row r="311" s="14" customFormat="1">
      <c r="A311" s="14"/>
      <c r="B311" s="274"/>
      <c r="C311" s="275"/>
      <c r="D311" s="259" t="s">
        <v>263</v>
      </c>
      <c r="E311" s="276" t="s">
        <v>1</v>
      </c>
      <c r="F311" s="277" t="s">
        <v>277</v>
      </c>
      <c r="G311" s="275"/>
      <c r="H311" s="278">
        <v>328.815</v>
      </c>
      <c r="I311" s="279"/>
      <c r="J311" s="275"/>
      <c r="K311" s="275"/>
      <c r="L311" s="280"/>
      <c r="M311" s="281"/>
      <c r="N311" s="282"/>
      <c r="O311" s="282"/>
      <c r="P311" s="282"/>
      <c r="Q311" s="282"/>
      <c r="R311" s="282"/>
      <c r="S311" s="282"/>
      <c r="T311" s="28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4" t="s">
        <v>263</v>
      </c>
      <c r="AU311" s="284" t="s">
        <v>91</v>
      </c>
      <c r="AV311" s="14" t="s">
        <v>231</v>
      </c>
      <c r="AW311" s="14" t="s">
        <v>38</v>
      </c>
      <c r="AX311" s="14" t="s">
        <v>89</v>
      </c>
      <c r="AY311" s="284" t="s">
        <v>224</v>
      </c>
    </row>
    <row r="312" s="2" customFormat="1" ht="21.75" customHeight="1">
      <c r="A312" s="38"/>
      <c r="B312" s="39"/>
      <c r="C312" s="246" t="s">
        <v>908</v>
      </c>
      <c r="D312" s="246" t="s">
        <v>226</v>
      </c>
      <c r="E312" s="247" t="s">
        <v>457</v>
      </c>
      <c r="F312" s="248" t="s">
        <v>267</v>
      </c>
      <c r="G312" s="249" t="s">
        <v>268</v>
      </c>
      <c r="H312" s="250">
        <v>36.534999999999997</v>
      </c>
      <c r="I312" s="251"/>
      <c r="J312" s="252">
        <f>ROUND(I312*H312,2)</f>
        <v>0</v>
      </c>
      <c r="K312" s="248" t="s">
        <v>230</v>
      </c>
      <c r="L312" s="44"/>
      <c r="M312" s="253" t="s">
        <v>1</v>
      </c>
      <c r="N312" s="254" t="s">
        <v>47</v>
      </c>
      <c r="O312" s="91"/>
      <c r="P312" s="255">
        <f>O312*H312</f>
        <v>0</v>
      </c>
      <c r="Q312" s="255">
        <v>0</v>
      </c>
      <c r="R312" s="255">
        <f>Q312*H312</f>
        <v>0</v>
      </c>
      <c r="S312" s="255">
        <v>0</v>
      </c>
      <c r="T312" s="25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231</v>
      </c>
      <c r="AT312" s="257" t="s">
        <v>226</v>
      </c>
      <c r="AU312" s="257" t="s">
        <v>91</v>
      </c>
      <c r="AY312" s="16" t="s">
        <v>224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6" t="s">
        <v>89</v>
      </c>
      <c r="BK312" s="258">
        <f>ROUND(I312*H312,2)</f>
        <v>0</v>
      </c>
      <c r="BL312" s="16" t="s">
        <v>231</v>
      </c>
      <c r="BM312" s="257" t="s">
        <v>1348</v>
      </c>
    </row>
    <row r="313" s="13" customFormat="1">
      <c r="A313" s="13"/>
      <c r="B313" s="263"/>
      <c r="C313" s="264"/>
      <c r="D313" s="259" t="s">
        <v>263</v>
      </c>
      <c r="E313" s="273" t="s">
        <v>1</v>
      </c>
      <c r="F313" s="265" t="s">
        <v>1757</v>
      </c>
      <c r="G313" s="264"/>
      <c r="H313" s="266">
        <v>36.534999999999997</v>
      </c>
      <c r="I313" s="267"/>
      <c r="J313" s="264"/>
      <c r="K313" s="264"/>
      <c r="L313" s="268"/>
      <c r="M313" s="269"/>
      <c r="N313" s="270"/>
      <c r="O313" s="270"/>
      <c r="P313" s="270"/>
      <c r="Q313" s="270"/>
      <c r="R313" s="270"/>
      <c r="S313" s="270"/>
      <c r="T313" s="27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2" t="s">
        <v>263</v>
      </c>
      <c r="AU313" s="272" t="s">
        <v>91</v>
      </c>
      <c r="AV313" s="13" t="s">
        <v>91</v>
      </c>
      <c r="AW313" s="13" t="s">
        <v>38</v>
      </c>
      <c r="AX313" s="13" t="s">
        <v>82</v>
      </c>
      <c r="AY313" s="272" t="s">
        <v>224</v>
      </c>
    </row>
    <row r="314" s="14" customFormat="1">
      <c r="A314" s="14"/>
      <c r="B314" s="274"/>
      <c r="C314" s="275"/>
      <c r="D314" s="259" t="s">
        <v>263</v>
      </c>
      <c r="E314" s="276" t="s">
        <v>1</v>
      </c>
      <c r="F314" s="277" t="s">
        <v>277</v>
      </c>
      <c r="G314" s="275"/>
      <c r="H314" s="278">
        <v>36.534999999999997</v>
      </c>
      <c r="I314" s="279"/>
      <c r="J314" s="275"/>
      <c r="K314" s="275"/>
      <c r="L314" s="280"/>
      <c r="M314" s="281"/>
      <c r="N314" s="282"/>
      <c r="O314" s="282"/>
      <c r="P314" s="282"/>
      <c r="Q314" s="282"/>
      <c r="R314" s="282"/>
      <c r="S314" s="282"/>
      <c r="T314" s="28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4" t="s">
        <v>263</v>
      </c>
      <c r="AU314" s="284" t="s">
        <v>91</v>
      </c>
      <c r="AV314" s="14" t="s">
        <v>231</v>
      </c>
      <c r="AW314" s="14" t="s">
        <v>38</v>
      </c>
      <c r="AX314" s="14" t="s">
        <v>89</v>
      </c>
      <c r="AY314" s="284" t="s">
        <v>224</v>
      </c>
    </row>
    <row r="315" s="2" customFormat="1" ht="21.75" customHeight="1">
      <c r="A315" s="38"/>
      <c r="B315" s="39"/>
      <c r="C315" s="246" t="s">
        <v>522</v>
      </c>
      <c r="D315" s="246" t="s">
        <v>226</v>
      </c>
      <c r="E315" s="247" t="s">
        <v>467</v>
      </c>
      <c r="F315" s="248" t="s">
        <v>468</v>
      </c>
      <c r="G315" s="249" t="s">
        <v>268</v>
      </c>
      <c r="H315" s="250">
        <v>197.827</v>
      </c>
      <c r="I315" s="251"/>
      <c r="J315" s="252">
        <f>ROUND(I315*H315,2)</f>
        <v>0</v>
      </c>
      <c r="K315" s="248" t="s">
        <v>230</v>
      </c>
      <c r="L315" s="44"/>
      <c r="M315" s="253" t="s">
        <v>1</v>
      </c>
      <c r="N315" s="254" t="s">
        <v>47</v>
      </c>
      <c r="O315" s="91"/>
      <c r="P315" s="255">
        <f>O315*H315</f>
        <v>0</v>
      </c>
      <c r="Q315" s="255">
        <v>0</v>
      </c>
      <c r="R315" s="255">
        <f>Q315*H315</f>
        <v>0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231</v>
      </c>
      <c r="AT315" s="257" t="s">
        <v>226</v>
      </c>
      <c r="AU315" s="257" t="s">
        <v>91</v>
      </c>
      <c r="AY315" s="16" t="s">
        <v>224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89</v>
      </c>
      <c r="BK315" s="258">
        <f>ROUND(I315*H315,2)</f>
        <v>0</v>
      </c>
      <c r="BL315" s="16" t="s">
        <v>231</v>
      </c>
      <c r="BM315" s="257" t="s">
        <v>1758</v>
      </c>
    </row>
    <row r="316" s="12" customFormat="1" ht="22.8" customHeight="1">
      <c r="A316" s="12"/>
      <c r="B316" s="230"/>
      <c r="C316" s="231"/>
      <c r="D316" s="232" t="s">
        <v>81</v>
      </c>
      <c r="E316" s="244" t="s">
        <v>431</v>
      </c>
      <c r="F316" s="244" t="s">
        <v>432</v>
      </c>
      <c r="G316" s="231"/>
      <c r="H316" s="231"/>
      <c r="I316" s="234"/>
      <c r="J316" s="245">
        <f>BK316</f>
        <v>0</v>
      </c>
      <c r="K316" s="231"/>
      <c r="L316" s="236"/>
      <c r="M316" s="237"/>
      <c r="N316" s="238"/>
      <c r="O316" s="238"/>
      <c r="P316" s="239">
        <f>P317</f>
        <v>0</v>
      </c>
      <c r="Q316" s="238"/>
      <c r="R316" s="239">
        <f>R317</f>
        <v>0</v>
      </c>
      <c r="S316" s="238"/>
      <c r="T316" s="240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41" t="s">
        <v>89</v>
      </c>
      <c r="AT316" s="242" t="s">
        <v>81</v>
      </c>
      <c r="AU316" s="242" t="s">
        <v>89</v>
      </c>
      <c r="AY316" s="241" t="s">
        <v>224</v>
      </c>
      <c r="BK316" s="243">
        <f>BK317</f>
        <v>0</v>
      </c>
    </row>
    <row r="317" s="2" customFormat="1" ht="16.5" customHeight="1">
      <c r="A317" s="38"/>
      <c r="B317" s="39"/>
      <c r="C317" s="246" t="s">
        <v>510</v>
      </c>
      <c r="D317" s="246" t="s">
        <v>226</v>
      </c>
      <c r="E317" s="247" t="s">
        <v>460</v>
      </c>
      <c r="F317" s="248" t="s">
        <v>461</v>
      </c>
      <c r="G317" s="249" t="s">
        <v>462</v>
      </c>
      <c r="H317" s="250">
        <v>12</v>
      </c>
      <c r="I317" s="251"/>
      <c r="J317" s="252">
        <f>ROUND(I317*H317,2)</f>
        <v>0</v>
      </c>
      <c r="K317" s="248" t="s">
        <v>1</v>
      </c>
      <c r="L317" s="44"/>
      <c r="M317" s="253" t="s">
        <v>1</v>
      </c>
      <c r="N317" s="254" t="s">
        <v>47</v>
      </c>
      <c r="O317" s="91"/>
      <c r="P317" s="255">
        <f>O317*H317</f>
        <v>0</v>
      </c>
      <c r="Q317" s="255">
        <v>0</v>
      </c>
      <c r="R317" s="255">
        <f>Q317*H317</f>
        <v>0</v>
      </c>
      <c r="S317" s="255">
        <v>0</v>
      </c>
      <c r="T317" s="25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7" t="s">
        <v>231</v>
      </c>
      <c r="AT317" s="257" t="s">
        <v>226</v>
      </c>
      <c r="AU317" s="257" t="s">
        <v>91</v>
      </c>
      <c r="AY317" s="16" t="s">
        <v>224</v>
      </c>
      <c r="BE317" s="258">
        <f>IF(N317="základní",J317,0)</f>
        <v>0</v>
      </c>
      <c r="BF317" s="258">
        <f>IF(N317="snížená",J317,0)</f>
        <v>0</v>
      </c>
      <c r="BG317" s="258">
        <f>IF(N317="zákl. přenesená",J317,0)</f>
        <v>0</v>
      </c>
      <c r="BH317" s="258">
        <f>IF(N317="sníž. přenesená",J317,0)</f>
        <v>0</v>
      </c>
      <c r="BI317" s="258">
        <f>IF(N317="nulová",J317,0)</f>
        <v>0</v>
      </c>
      <c r="BJ317" s="16" t="s">
        <v>89</v>
      </c>
      <c r="BK317" s="258">
        <f>ROUND(I317*H317,2)</f>
        <v>0</v>
      </c>
      <c r="BL317" s="16" t="s">
        <v>231</v>
      </c>
      <c r="BM317" s="257" t="s">
        <v>1759</v>
      </c>
    </row>
    <row r="318" s="12" customFormat="1" ht="25.92" customHeight="1">
      <c r="A318" s="12"/>
      <c r="B318" s="230"/>
      <c r="C318" s="231"/>
      <c r="D318" s="232" t="s">
        <v>81</v>
      </c>
      <c r="E318" s="233" t="s">
        <v>474</v>
      </c>
      <c r="F318" s="233" t="s">
        <v>475</v>
      </c>
      <c r="G318" s="231"/>
      <c r="H318" s="231"/>
      <c r="I318" s="234"/>
      <c r="J318" s="235">
        <f>BK318</f>
        <v>0</v>
      </c>
      <c r="K318" s="231"/>
      <c r="L318" s="236"/>
      <c r="M318" s="237"/>
      <c r="N318" s="238"/>
      <c r="O318" s="238"/>
      <c r="P318" s="239">
        <f>P319</f>
        <v>0</v>
      </c>
      <c r="Q318" s="238"/>
      <c r="R318" s="239">
        <f>R319</f>
        <v>0.055</v>
      </c>
      <c r="S318" s="238"/>
      <c r="T318" s="240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41" t="s">
        <v>91</v>
      </c>
      <c r="AT318" s="242" t="s">
        <v>81</v>
      </c>
      <c r="AU318" s="242" t="s">
        <v>82</v>
      </c>
      <c r="AY318" s="241" t="s">
        <v>224</v>
      </c>
      <c r="BK318" s="243">
        <f>BK319</f>
        <v>0</v>
      </c>
    </row>
    <row r="319" s="12" customFormat="1" ht="22.8" customHeight="1">
      <c r="A319" s="12"/>
      <c r="B319" s="230"/>
      <c r="C319" s="231"/>
      <c r="D319" s="232" t="s">
        <v>81</v>
      </c>
      <c r="E319" s="244" t="s">
        <v>476</v>
      </c>
      <c r="F319" s="244" t="s">
        <v>477</v>
      </c>
      <c r="G319" s="231"/>
      <c r="H319" s="231"/>
      <c r="I319" s="234"/>
      <c r="J319" s="245">
        <f>BK319</f>
        <v>0</v>
      </c>
      <c r="K319" s="231"/>
      <c r="L319" s="236"/>
      <c r="M319" s="237"/>
      <c r="N319" s="238"/>
      <c r="O319" s="238"/>
      <c r="P319" s="239">
        <f>SUM(P320:P330)</f>
        <v>0</v>
      </c>
      <c r="Q319" s="238"/>
      <c r="R319" s="239">
        <f>SUM(R320:R330)</f>
        <v>0.055</v>
      </c>
      <c r="S319" s="238"/>
      <c r="T319" s="240">
        <f>SUM(T320:T330)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41" t="s">
        <v>91</v>
      </c>
      <c r="AT319" s="242" t="s">
        <v>81</v>
      </c>
      <c r="AU319" s="242" t="s">
        <v>89</v>
      </c>
      <c r="AY319" s="241" t="s">
        <v>224</v>
      </c>
      <c r="BK319" s="243">
        <f>SUM(BK320:BK330)</f>
        <v>0</v>
      </c>
    </row>
    <row r="320" s="2" customFormat="1" ht="21.75" customHeight="1">
      <c r="A320" s="38"/>
      <c r="B320" s="39"/>
      <c r="C320" s="246" t="s">
        <v>515</v>
      </c>
      <c r="D320" s="246" t="s">
        <v>226</v>
      </c>
      <c r="E320" s="247" t="s">
        <v>479</v>
      </c>
      <c r="F320" s="248" t="s">
        <v>480</v>
      </c>
      <c r="G320" s="249" t="s">
        <v>229</v>
      </c>
      <c r="H320" s="250">
        <v>39.270000000000003</v>
      </c>
      <c r="I320" s="251"/>
      <c r="J320" s="252">
        <f>ROUND(I320*H320,2)</f>
        <v>0</v>
      </c>
      <c r="K320" s="248" t="s">
        <v>230</v>
      </c>
      <c r="L320" s="44"/>
      <c r="M320" s="253" t="s">
        <v>1</v>
      </c>
      <c r="N320" s="254" t="s">
        <v>47</v>
      </c>
      <c r="O320" s="91"/>
      <c r="P320" s="255">
        <f>O320*H320</f>
        <v>0</v>
      </c>
      <c r="Q320" s="255">
        <v>0</v>
      </c>
      <c r="R320" s="255">
        <f>Q320*H320</f>
        <v>0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303</v>
      </c>
      <c r="AT320" s="257" t="s">
        <v>226</v>
      </c>
      <c r="AU320" s="257" t="s">
        <v>91</v>
      </c>
      <c r="AY320" s="16" t="s">
        <v>224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6" t="s">
        <v>89</v>
      </c>
      <c r="BK320" s="258">
        <f>ROUND(I320*H320,2)</f>
        <v>0</v>
      </c>
      <c r="BL320" s="16" t="s">
        <v>303</v>
      </c>
      <c r="BM320" s="257" t="s">
        <v>1365</v>
      </c>
    </row>
    <row r="321" s="2" customFormat="1">
      <c r="A321" s="38"/>
      <c r="B321" s="39"/>
      <c r="C321" s="40"/>
      <c r="D321" s="259" t="s">
        <v>261</v>
      </c>
      <c r="E321" s="40"/>
      <c r="F321" s="260" t="s">
        <v>1611</v>
      </c>
      <c r="G321" s="40"/>
      <c r="H321" s="40"/>
      <c r="I321" s="154"/>
      <c r="J321" s="40"/>
      <c r="K321" s="40"/>
      <c r="L321" s="44"/>
      <c r="M321" s="261"/>
      <c r="N321" s="262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6" t="s">
        <v>261</v>
      </c>
      <c r="AU321" s="16" t="s">
        <v>91</v>
      </c>
    </row>
    <row r="322" s="2" customFormat="1" ht="16.5" customHeight="1">
      <c r="A322" s="38"/>
      <c r="B322" s="39"/>
      <c r="C322" s="285" t="s">
        <v>926</v>
      </c>
      <c r="D322" s="285" t="s">
        <v>283</v>
      </c>
      <c r="E322" s="286" t="s">
        <v>1436</v>
      </c>
      <c r="F322" s="287" t="s">
        <v>1437</v>
      </c>
      <c r="G322" s="288" t="s">
        <v>268</v>
      </c>
      <c r="H322" s="289">
        <v>0.0030000000000000001</v>
      </c>
      <c r="I322" s="290"/>
      <c r="J322" s="291">
        <f>ROUND(I322*H322,2)</f>
        <v>0</v>
      </c>
      <c r="K322" s="287" t="s">
        <v>230</v>
      </c>
      <c r="L322" s="292"/>
      <c r="M322" s="293" t="s">
        <v>1</v>
      </c>
      <c r="N322" s="294" t="s">
        <v>47</v>
      </c>
      <c r="O322" s="91"/>
      <c r="P322" s="255">
        <f>O322*H322</f>
        <v>0</v>
      </c>
      <c r="Q322" s="255">
        <v>1</v>
      </c>
      <c r="R322" s="255">
        <f>Q322*H322</f>
        <v>0.0030000000000000001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386</v>
      </c>
      <c r="AT322" s="257" t="s">
        <v>283</v>
      </c>
      <c r="AU322" s="257" t="s">
        <v>91</v>
      </c>
      <c r="AY322" s="16" t="s">
        <v>224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6" t="s">
        <v>89</v>
      </c>
      <c r="BK322" s="258">
        <f>ROUND(I322*H322,2)</f>
        <v>0</v>
      </c>
      <c r="BL322" s="16" t="s">
        <v>303</v>
      </c>
      <c r="BM322" s="257" t="s">
        <v>1371</v>
      </c>
    </row>
    <row r="323" s="2" customFormat="1" ht="21.75" customHeight="1">
      <c r="A323" s="38"/>
      <c r="B323" s="39"/>
      <c r="C323" s="246" t="s">
        <v>928</v>
      </c>
      <c r="D323" s="246" t="s">
        <v>226</v>
      </c>
      <c r="E323" s="247" t="s">
        <v>1025</v>
      </c>
      <c r="F323" s="248" t="s">
        <v>1026</v>
      </c>
      <c r="G323" s="249" t="s">
        <v>229</v>
      </c>
      <c r="H323" s="250">
        <v>76.670000000000002</v>
      </c>
      <c r="I323" s="251"/>
      <c r="J323" s="252">
        <f>ROUND(I323*H323,2)</f>
        <v>0</v>
      </c>
      <c r="K323" s="248" t="s">
        <v>230</v>
      </c>
      <c r="L323" s="44"/>
      <c r="M323" s="253" t="s">
        <v>1</v>
      </c>
      <c r="N323" s="254" t="s">
        <v>47</v>
      </c>
      <c r="O323" s="91"/>
      <c r="P323" s="255">
        <f>O323*H323</f>
        <v>0</v>
      </c>
      <c r="Q323" s="255">
        <v>0</v>
      </c>
      <c r="R323" s="255">
        <f>Q323*H323</f>
        <v>0</v>
      </c>
      <c r="S323" s="255">
        <v>0</v>
      </c>
      <c r="T323" s="25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7" t="s">
        <v>303</v>
      </c>
      <c r="AT323" s="257" t="s">
        <v>226</v>
      </c>
      <c r="AU323" s="257" t="s">
        <v>91</v>
      </c>
      <c r="AY323" s="16" t="s">
        <v>224</v>
      </c>
      <c r="BE323" s="258">
        <f>IF(N323="základní",J323,0)</f>
        <v>0</v>
      </c>
      <c r="BF323" s="258">
        <f>IF(N323="snížená",J323,0)</f>
        <v>0</v>
      </c>
      <c r="BG323" s="258">
        <f>IF(N323="zákl. přenesená",J323,0)</f>
        <v>0</v>
      </c>
      <c r="BH323" s="258">
        <f>IF(N323="sníž. přenesená",J323,0)</f>
        <v>0</v>
      </c>
      <c r="BI323" s="258">
        <f>IF(N323="nulová",J323,0)</f>
        <v>0</v>
      </c>
      <c r="BJ323" s="16" t="s">
        <v>89</v>
      </c>
      <c r="BK323" s="258">
        <f>ROUND(I323*H323,2)</f>
        <v>0</v>
      </c>
      <c r="BL323" s="16" t="s">
        <v>303</v>
      </c>
      <c r="BM323" s="257" t="s">
        <v>1593</v>
      </c>
    </row>
    <row r="324" s="2" customFormat="1">
      <c r="A324" s="38"/>
      <c r="B324" s="39"/>
      <c r="C324" s="40"/>
      <c r="D324" s="259" t="s">
        <v>261</v>
      </c>
      <c r="E324" s="40"/>
      <c r="F324" s="260" t="s">
        <v>1617</v>
      </c>
      <c r="G324" s="40"/>
      <c r="H324" s="40"/>
      <c r="I324" s="154"/>
      <c r="J324" s="40"/>
      <c r="K324" s="40"/>
      <c r="L324" s="44"/>
      <c r="M324" s="261"/>
      <c r="N324" s="262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6" t="s">
        <v>261</v>
      </c>
      <c r="AU324" s="16" t="s">
        <v>91</v>
      </c>
    </row>
    <row r="325" s="13" customFormat="1">
      <c r="A325" s="13"/>
      <c r="B325" s="263"/>
      <c r="C325" s="264"/>
      <c r="D325" s="259" t="s">
        <v>263</v>
      </c>
      <c r="E325" s="273" t="s">
        <v>1</v>
      </c>
      <c r="F325" s="265" t="s">
        <v>1760</v>
      </c>
      <c r="G325" s="264"/>
      <c r="H325" s="266">
        <v>76.670000000000002</v>
      </c>
      <c r="I325" s="267"/>
      <c r="J325" s="264"/>
      <c r="K325" s="264"/>
      <c r="L325" s="268"/>
      <c r="M325" s="269"/>
      <c r="N325" s="270"/>
      <c r="O325" s="270"/>
      <c r="P325" s="270"/>
      <c r="Q325" s="270"/>
      <c r="R325" s="270"/>
      <c r="S325" s="270"/>
      <c r="T325" s="27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2" t="s">
        <v>263</v>
      </c>
      <c r="AU325" s="272" t="s">
        <v>91</v>
      </c>
      <c r="AV325" s="13" t="s">
        <v>91</v>
      </c>
      <c r="AW325" s="13" t="s">
        <v>38</v>
      </c>
      <c r="AX325" s="13" t="s">
        <v>82</v>
      </c>
      <c r="AY325" s="272" t="s">
        <v>224</v>
      </c>
    </row>
    <row r="326" s="14" customFormat="1">
      <c r="A326" s="14"/>
      <c r="B326" s="274"/>
      <c r="C326" s="275"/>
      <c r="D326" s="259" t="s">
        <v>263</v>
      </c>
      <c r="E326" s="276" t="s">
        <v>1</v>
      </c>
      <c r="F326" s="277" t="s">
        <v>277</v>
      </c>
      <c r="G326" s="275"/>
      <c r="H326" s="278">
        <v>76.670000000000002</v>
      </c>
      <c r="I326" s="279"/>
      <c r="J326" s="275"/>
      <c r="K326" s="275"/>
      <c r="L326" s="280"/>
      <c r="M326" s="281"/>
      <c r="N326" s="282"/>
      <c r="O326" s="282"/>
      <c r="P326" s="282"/>
      <c r="Q326" s="282"/>
      <c r="R326" s="282"/>
      <c r="S326" s="282"/>
      <c r="T326" s="28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84" t="s">
        <v>263</v>
      </c>
      <c r="AU326" s="284" t="s">
        <v>91</v>
      </c>
      <c r="AV326" s="14" t="s">
        <v>231</v>
      </c>
      <c r="AW326" s="14" t="s">
        <v>38</v>
      </c>
      <c r="AX326" s="14" t="s">
        <v>89</v>
      </c>
      <c r="AY326" s="284" t="s">
        <v>224</v>
      </c>
    </row>
    <row r="327" s="2" customFormat="1" ht="16.5" customHeight="1">
      <c r="A327" s="38"/>
      <c r="B327" s="39"/>
      <c r="C327" s="285" t="s">
        <v>932</v>
      </c>
      <c r="D327" s="285" t="s">
        <v>283</v>
      </c>
      <c r="E327" s="286" t="s">
        <v>1442</v>
      </c>
      <c r="F327" s="287" t="s">
        <v>1443</v>
      </c>
      <c r="G327" s="288" t="s">
        <v>268</v>
      </c>
      <c r="H327" s="289">
        <v>0.051999999999999998</v>
      </c>
      <c r="I327" s="290"/>
      <c r="J327" s="291">
        <f>ROUND(I327*H327,2)</f>
        <v>0</v>
      </c>
      <c r="K327" s="287" t="s">
        <v>230</v>
      </c>
      <c r="L327" s="292"/>
      <c r="M327" s="293" t="s">
        <v>1</v>
      </c>
      <c r="N327" s="294" t="s">
        <v>47</v>
      </c>
      <c r="O327" s="91"/>
      <c r="P327" s="255">
        <f>O327*H327</f>
        <v>0</v>
      </c>
      <c r="Q327" s="255">
        <v>1</v>
      </c>
      <c r="R327" s="255">
        <f>Q327*H327</f>
        <v>0.051999999999999998</v>
      </c>
      <c r="S327" s="255">
        <v>0</v>
      </c>
      <c r="T327" s="25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7" t="s">
        <v>386</v>
      </c>
      <c r="AT327" s="257" t="s">
        <v>283</v>
      </c>
      <c r="AU327" s="257" t="s">
        <v>91</v>
      </c>
      <c r="AY327" s="16" t="s">
        <v>224</v>
      </c>
      <c r="BE327" s="258">
        <f>IF(N327="základní",J327,0)</f>
        <v>0</v>
      </c>
      <c r="BF327" s="258">
        <f>IF(N327="snížená",J327,0)</f>
        <v>0</v>
      </c>
      <c r="BG327" s="258">
        <f>IF(N327="zákl. přenesená",J327,0)</f>
        <v>0</v>
      </c>
      <c r="BH327" s="258">
        <f>IF(N327="sníž. přenesená",J327,0)</f>
        <v>0</v>
      </c>
      <c r="BI327" s="258">
        <f>IF(N327="nulová",J327,0)</f>
        <v>0</v>
      </c>
      <c r="BJ327" s="16" t="s">
        <v>89</v>
      </c>
      <c r="BK327" s="258">
        <f>ROUND(I327*H327,2)</f>
        <v>0</v>
      </c>
      <c r="BL327" s="16" t="s">
        <v>303</v>
      </c>
      <c r="BM327" s="257" t="s">
        <v>1375</v>
      </c>
    </row>
    <row r="328" s="13" customFormat="1">
      <c r="A328" s="13"/>
      <c r="B328" s="263"/>
      <c r="C328" s="264"/>
      <c r="D328" s="259" t="s">
        <v>263</v>
      </c>
      <c r="E328" s="273" t="s">
        <v>1</v>
      </c>
      <c r="F328" s="265" t="s">
        <v>1761</v>
      </c>
      <c r="G328" s="264"/>
      <c r="H328" s="266">
        <v>0.051999999999999998</v>
      </c>
      <c r="I328" s="267"/>
      <c r="J328" s="264"/>
      <c r="K328" s="264"/>
      <c r="L328" s="268"/>
      <c r="M328" s="269"/>
      <c r="N328" s="270"/>
      <c r="O328" s="270"/>
      <c r="P328" s="270"/>
      <c r="Q328" s="270"/>
      <c r="R328" s="270"/>
      <c r="S328" s="270"/>
      <c r="T328" s="27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2" t="s">
        <v>263</v>
      </c>
      <c r="AU328" s="272" t="s">
        <v>91</v>
      </c>
      <c r="AV328" s="13" t="s">
        <v>91</v>
      </c>
      <c r="AW328" s="13" t="s">
        <v>38</v>
      </c>
      <c r="AX328" s="13" t="s">
        <v>82</v>
      </c>
      <c r="AY328" s="272" t="s">
        <v>224</v>
      </c>
    </row>
    <row r="329" s="14" customFormat="1">
      <c r="A329" s="14"/>
      <c r="B329" s="274"/>
      <c r="C329" s="275"/>
      <c r="D329" s="259" t="s">
        <v>263</v>
      </c>
      <c r="E329" s="276" t="s">
        <v>1</v>
      </c>
      <c r="F329" s="277" t="s">
        <v>277</v>
      </c>
      <c r="G329" s="275"/>
      <c r="H329" s="278">
        <v>0.051999999999999998</v>
      </c>
      <c r="I329" s="279"/>
      <c r="J329" s="275"/>
      <c r="K329" s="275"/>
      <c r="L329" s="280"/>
      <c r="M329" s="281"/>
      <c r="N329" s="282"/>
      <c r="O329" s="282"/>
      <c r="P329" s="282"/>
      <c r="Q329" s="282"/>
      <c r="R329" s="282"/>
      <c r="S329" s="282"/>
      <c r="T329" s="28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4" t="s">
        <v>263</v>
      </c>
      <c r="AU329" s="284" t="s">
        <v>91</v>
      </c>
      <c r="AV329" s="14" t="s">
        <v>231</v>
      </c>
      <c r="AW329" s="14" t="s">
        <v>38</v>
      </c>
      <c r="AX329" s="14" t="s">
        <v>89</v>
      </c>
      <c r="AY329" s="284" t="s">
        <v>224</v>
      </c>
    </row>
    <row r="330" s="2" customFormat="1" ht="21.75" customHeight="1">
      <c r="A330" s="38"/>
      <c r="B330" s="39"/>
      <c r="C330" s="246" t="s">
        <v>526</v>
      </c>
      <c r="D330" s="246" t="s">
        <v>226</v>
      </c>
      <c r="E330" s="247" t="s">
        <v>511</v>
      </c>
      <c r="F330" s="248" t="s">
        <v>512</v>
      </c>
      <c r="G330" s="249" t="s">
        <v>513</v>
      </c>
      <c r="H330" s="295"/>
      <c r="I330" s="251"/>
      <c r="J330" s="252">
        <f>ROUND(I330*H330,2)</f>
        <v>0</v>
      </c>
      <c r="K330" s="248" t="s">
        <v>230</v>
      </c>
      <c r="L330" s="44"/>
      <c r="M330" s="296" t="s">
        <v>1</v>
      </c>
      <c r="N330" s="297" t="s">
        <v>47</v>
      </c>
      <c r="O330" s="298"/>
      <c r="P330" s="299">
        <f>O330*H330</f>
        <v>0</v>
      </c>
      <c r="Q330" s="299">
        <v>0</v>
      </c>
      <c r="R330" s="299">
        <f>Q330*H330</f>
        <v>0</v>
      </c>
      <c r="S330" s="299">
        <v>0</v>
      </c>
      <c r="T330" s="30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57" t="s">
        <v>303</v>
      </c>
      <c r="AT330" s="257" t="s">
        <v>226</v>
      </c>
      <c r="AU330" s="257" t="s">
        <v>91</v>
      </c>
      <c r="AY330" s="16" t="s">
        <v>224</v>
      </c>
      <c r="BE330" s="258">
        <f>IF(N330="základní",J330,0)</f>
        <v>0</v>
      </c>
      <c r="BF330" s="258">
        <f>IF(N330="snížená",J330,0)</f>
        <v>0</v>
      </c>
      <c r="BG330" s="258">
        <f>IF(N330="zákl. přenesená",J330,0)</f>
        <v>0</v>
      </c>
      <c r="BH330" s="258">
        <f>IF(N330="sníž. přenesená",J330,0)</f>
        <v>0</v>
      </c>
      <c r="BI330" s="258">
        <f>IF(N330="nulová",J330,0)</f>
        <v>0</v>
      </c>
      <c r="BJ330" s="16" t="s">
        <v>89</v>
      </c>
      <c r="BK330" s="258">
        <f>ROUND(I330*H330,2)</f>
        <v>0</v>
      </c>
      <c r="BL330" s="16" t="s">
        <v>303</v>
      </c>
      <c r="BM330" s="257" t="s">
        <v>1762</v>
      </c>
    </row>
    <row r="331" s="2" customFormat="1" ht="6.96" customHeight="1">
      <c r="A331" s="38"/>
      <c r="B331" s="66"/>
      <c r="C331" s="67"/>
      <c r="D331" s="67"/>
      <c r="E331" s="67"/>
      <c r="F331" s="67"/>
      <c r="G331" s="67"/>
      <c r="H331" s="67"/>
      <c r="I331" s="195"/>
      <c r="J331" s="67"/>
      <c r="K331" s="67"/>
      <c r="L331" s="44"/>
      <c r="M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</row>
  </sheetData>
  <sheetProtection sheet="1" autoFilter="0" formatColumns="0" formatRows="0" objects="1" scenarios="1" spinCount="100000" saltValue="TK28F9muIrXGEYyfYud+iU9FOTECwjFFaa38ZqrWCfF5C+5H8fsxiCEZmNcaCSATeY1PwtKpZ5XELXdNJylEMg==" hashValue="1zKye33l028TD34jtHtYk+nAY/s91jcoBUQIv6K7K9mzqyhiUUfBYoLqLhP08JTTyQSN3t4sx3fU0fSmUV2TTg==" algorithmName="SHA-512" password="CC35"/>
  <autoFilter ref="C128:K33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1669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1763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1764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ROUND((SUM(BE124:BE171)),  2)</f>
        <v>0</v>
      </c>
      <c r="G35" s="38"/>
      <c r="H35" s="38"/>
      <c r="I35" s="174">
        <v>0.20999999999999999</v>
      </c>
      <c r="J35" s="173">
        <f>ROUND(((SUM(BE124:BE171))*I35),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ROUND((SUM(BF124:BF171)),  2)</f>
        <v>0</v>
      </c>
      <c r="G36" s="38"/>
      <c r="H36" s="38"/>
      <c r="I36" s="174">
        <v>0.14999999999999999</v>
      </c>
      <c r="J36" s="173">
        <f>ROUND(((SUM(BF124:BF171))*I36),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ROUND((SUM(BG124:BG171)),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ROUND((SUM(BH124:BH171)),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ROUND((SUM(BI124:BI171)),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1669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20-01-5/02 - Oprava propustku v km 9,282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Na Průhoně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1621</v>
      </c>
      <c r="E98" s="208"/>
      <c r="F98" s="208"/>
      <c r="G98" s="208"/>
      <c r="H98" s="208"/>
      <c r="I98" s="209"/>
      <c r="J98" s="210">
        <f>J125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1765</v>
      </c>
      <c r="E99" s="214"/>
      <c r="F99" s="214"/>
      <c r="G99" s="214"/>
      <c r="H99" s="214"/>
      <c r="I99" s="215"/>
      <c r="J99" s="216">
        <f>J126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1766</v>
      </c>
      <c r="E100" s="214"/>
      <c r="F100" s="214"/>
      <c r="G100" s="214"/>
      <c r="H100" s="214"/>
      <c r="I100" s="215"/>
      <c r="J100" s="216">
        <f>J154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203</v>
      </c>
      <c r="E101" s="214"/>
      <c r="F101" s="214"/>
      <c r="G101" s="214"/>
      <c r="H101" s="214"/>
      <c r="I101" s="215"/>
      <c r="J101" s="216">
        <f>J155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204</v>
      </c>
      <c r="E102" s="214"/>
      <c r="F102" s="214"/>
      <c r="G102" s="214"/>
      <c r="H102" s="214"/>
      <c r="I102" s="215"/>
      <c r="J102" s="216">
        <f>J170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5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8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209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9" t="str">
        <f>E7</f>
        <v>Oprava mostních objektů v km 2,208, 9,094, 9,910 a 4,236, 9,298, 12,664 na trati Mšeno - Skalsko - Mladá Boleslav</v>
      </c>
      <c r="F112" s="31"/>
      <c r="G112" s="31"/>
      <c r="H112" s="31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181</v>
      </c>
      <c r="D113" s="21"/>
      <c r="E113" s="21"/>
      <c r="F113" s="21"/>
      <c r="G113" s="21"/>
      <c r="H113" s="21"/>
      <c r="I113" s="146"/>
      <c r="J113" s="21"/>
      <c r="K113" s="21"/>
      <c r="L113" s="19"/>
    </row>
    <row r="114" s="2" customFormat="1" ht="23.25" customHeight="1">
      <c r="A114" s="38"/>
      <c r="B114" s="39"/>
      <c r="C114" s="40"/>
      <c r="D114" s="40"/>
      <c r="E114" s="199" t="s">
        <v>1669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183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20-01-5/02 - Oprava propustku v km 9,282 _ Železniční svršek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>Na Průhoně</v>
      </c>
      <c r="G118" s="40"/>
      <c r="H118" s="40"/>
      <c r="I118" s="156" t="s">
        <v>23</v>
      </c>
      <c r="J118" s="79" t="str">
        <f>IF(J14="","",J14)</f>
        <v>20. 1. 2020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54.45" customHeight="1">
      <c r="A120" s="38"/>
      <c r="B120" s="39"/>
      <c r="C120" s="31" t="s">
        <v>29</v>
      </c>
      <c r="D120" s="40"/>
      <c r="E120" s="40"/>
      <c r="F120" s="26" t="str">
        <f>E17</f>
        <v>Správa železnic, státní organizace</v>
      </c>
      <c r="G120" s="40"/>
      <c r="H120" s="40"/>
      <c r="I120" s="156" t="s">
        <v>37</v>
      </c>
      <c r="J120" s="36" t="str">
        <f>E23</f>
        <v>Ing. Ivan Šír, projektování dopravních staveb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156" t="s">
        <v>39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8"/>
      <c r="B123" s="219"/>
      <c r="C123" s="220" t="s">
        <v>210</v>
      </c>
      <c r="D123" s="221" t="s">
        <v>67</v>
      </c>
      <c r="E123" s="221" t="s">
        <v>63</v>
      </c>
      <c r="F123" s="221" t="s">
        <v>64</v>
      </c>
      <c r="G123" s="221" t="s">
        <v>211</v>
      </c>
      <c r="H123" s="221" t="s">
        <v>212</v>
      </c>
      <c r="I123" s="222" t="s">
        <v>213</v>
      </c>
      <c r="J123" s="221" t="s">
        <v>192</v>
      </c>
      <c r="K123" s="223" t="s">
        <v>214</v>
      </c>
      <c r="L123" s="224"/>
      <c r="M123" s="100" t="s">
        <v>1</v>
      </c>
      <c r="N123" s="101" t="s">
        <v>46</v>
      </c>
      <c r="O123" s="101" t="s">
        <v>215</v>
      </c>
      <c r="P123" s="101" t="s">
        <v>216</v>
      </c>
      <c r="Q123" s="101" t="s">
        <v>217</v>
      </c>
      <c r="R123" s="101" t="s">
        <v>218</v>
      </c>
      <c r="S123" s="101" t="s">
        <v>219</v>
      </c>
      <c r="T123" s="102" t="s">
        <v>220</v>
      </c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</row>
    <row r="124" s="2" customFormat="1" ht="22.8" customHeight="1">
      <c r="A124" s="38"/>
      <c r="B124" s="39"/>
      <c r="C124" s="107" t="s">
        <v>221</v>
      </c>
      <c r="D124" s="40"/>
      <c r="E124" s="40"/>
      <c r="F124" s="40"/>
      <c r="G124" s="40"/>
      <c r="H124" s="40"/>
      <c r="I124" s="154"/>
      <c r="J124" s="225">
        <f>BK124</f>
        <v>0</v>
      </c>
      <c r="K124" s="40"/>
      <c r="L124" s="44"/>
      <c r="M124" s="103"/>
      <c r="N124" s="226"/>
      <c r="O124" s="104"/>
      <c r="P124" s="227">
        <f>P125</f>
        <v>0</v>
      </c>
      <c r="Q124" s="104"/>
      <c r="R124" s="227">
        <f>R125</f>
        <v>93.578266084799992</v>
      </c>
      <c r="S124" s="104"/>
      <c r="T124" s="228">
        <f>T125</f>
        <v>64.086399999999998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81</v>
      </c>
      <c r="AU124" s="16" t="s">
        <v>194</v>
      </c>
      <c r="BK124" s="229">
        <f>BK125</f>
        <v>0</v>
      </c>
    </row>
    <row r="125" s="12" customFormat="1" ht="25.92" customHeight="1">
      <c r="A125" s="12"/>
      <c r="B125" s="230"/>
      <c r="C125" s="231"/>
      <c r="D125" s="232" t="s">
        <v>81</v>
      </c>
      <c r="E125" s="233" t="s">
        <v>222</v>
      </c>
      <c r="F125" s="233" t="s">
        <v>1622</v>
      </c>
      <c r="G125" s="231"/>
      <c r="H125" s="231"/>
      <c r="I125" s="234"/>
      <c r="J125" s="235">
        <f>BK125</f>
        <v>0</v>
      </c>
      <c r="K125" s="231"/>
      <c r="L125" s="236"/>
      <c r="M125" s="237"/>
      <c r="N125" s="238"/>
      <c r="O125" s="238"/>
      <c r="P125" s="239">
        <f>P126+P154+P155+P170</f>
        <v>0</v>
      </c>
      <c r="Q125" s="238"/>
      <c r="R125" s="239">
        <f>R126+R154+R155+R170</f>
        <v>93.578266084799992</v>
      </c>
      <c r="S125" s="238"/>
      <c r="T125" s="240">
        <f>T126+T154+T155+T170</f>
        <v>64.086399999999998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89</v>
      </c>
      <c r="AT125" s="242" t="s">
        <v>81</v>
      </c>
      <c r="AU125" s="242" t="s">
        <v>82</v>
      </c>
      <c r="AY125" s="241" t="s">
        <v>224</v>
      </c>
      <c r="BK125" s="243">
        <f>BK126+BK154+BK155+BK170</f>
        <v>0</v>
      </c>
    </row>
    <row r="126" s="12" customFormat="1" ht="22.8" customHeight="1">
      <c r="A126" s="12"/>
      <c r="B126" s="230"/>
      <c r="C126" s="231"/>
      <c r="D126" s="232" t="s">
        <v>81</v>
      </c>
      <c r="E126" s="244" t="s">
        <v>244</v>
      </c>
      <c r="F126" s="244" t="s">
        <v>1767</v>
      </c>
      <c r="G126" s="231"/>
      <c r="H126" s="231"/>
      <c r="I126" s="234"/>
      <c r="J126" s="245">
        <f>BK126</f>
        <v>0</v>
      </c>
      <c r="K126" s="231"/>
      <c r="L126" s="236"/>
      <c r="M126" s="237"/>
      <c r="N126" s="238"/>
      <c r="O126" s="238"/>
      <c r="P126" s="239">
        <f>SUM(P127:P153)</f>
        <v>0</v>
      </c>
      <c r="Q126" s="238"/>
      <c r="R126" s="239">
        <f>SUM(R127:R153)</f>
        <v>93.578266084799992</v>
      </c>
      <c r="S126" s="238"/>
      <c r="T126" s="240">
        <f>SUM(T127:T153)</f>
        <v>64.086399999999998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89</v>
      </c>
      <c r="AY126" s="241" t="s">
        <v>224</v>
      </c>
      <c r="BK126" s="243">
        <f>SUM(BK127:BK153)</f>
        <v>0</v>
      </c>
    </row>
    <row r="127" s="2" customFormat="1" ht="16.5" customHeight="1">
      <c r="A127" s="38"/>
      <c r="B127" s="39"/>
      <c r="C127" s="246" t="s">
        <v>89</v>
      </c>
      <c r="D127" s="246" t="s">
        <v>226</v>
      </c>
      <c r="E127" s="247" t="s">
        <v>1768</v>
      </c>
      <c r="F127" s="248" t="s">
        <v>1769</v>
      </c>
      <c r="G127" s="249" t="s">
        <v>389</v>
      </c>
      <c r="H127" s="250">
        <v>8</v>
      </c>
      <c r="I127" s="251"/>
      <c r="J127" s="252">
        <f>ROUND(I127*H127,2)</f>
        <v>0</v>
      </c>
      <c r="K127" s="248" t="s">
        <v>230</v>
      </c>
      <c r="L127" s="44"/>
      <c r="M127" s="253" t="s">
        <v>1</v>
      </c>
      <c r="N127" s="254" t="s">
        <v>47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231</v>
      </c>
      <c r="AT127" s="257" t="s">
        <v>226</v>
      </c>
      <c r="AU127" s="257" t="s">
        <v>91</v>
      </c>
      <c r="AY127" s="16" t="s">
        <v>224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89</v>
      </c>
      <c r="BK127" s="258">
        <f>ROUND(I127*H127,2)</f>
        <v>0</v>
      </c>
      <c r="BL127" s="16" t="s">
        <v>231</v>
      </c>
      <c r="BM127" s="257" t="s">
        <v>342</v>
      </c>
    </row>
    <row r="128" s="2" customFormat="1">
      <c r="A128" s="38"/>
      <c r="B128" s="39"/>
      <c r="C128" s="40"/>
      <c r="D128" s="259" t="s">
        <v>261</v>
      </c>
      <c r="E128" s="40"/>
      <c r="F128" s="260" t="s">
        <v>1770</v>
      </c>
      <c r="G128" s="40"/>
      <c r="H128" s="40"/>
      <c r="I128" s="154"/>
      <c r="J128" s="40"/>
      <c r="K128" s="40"/>
      <c r="L128" s="44"/>
      <c r="M128" s="261"/>
      <c r="N128" s="26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261</v>
      </c>
      <c r="AU128" s="16" t="s">
        <v>91</v>
      </c>
    </row>
    <row r="129" s="2" customFormat="1" ht="21.75" customHeight="1">
      <c r="A129" s="38"/>
      <c r="B129" s="39"/>
      <c r="C129" s="246" t="s">
        <v>91</v>
      </c>
      <c r="D129" s="246" t="s">
        <v>226</v>
      </c>
      <c r="E129" s="247" t="s">
        <v>540</v>
      </c>
      <c r="F129" s="248" t="s">
        <v>541</v>
      </c>
      <c r="G129" s="249" t="s">
        <v>247</v>
      </c>
      <c r="H129" s="250">
        <v>29.699999999999999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1.8080000000000001</v>
      </c>
      <c r="T129" s="256">
        <f>S129*H129</f>
        <v>53.697600000000001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231</v>
      </c>
    </row>
    <row r="130" s="13" customFormat="1">
      <c r="A130" s="13"/>
      <c r="B130" s="263"/>
      <c r="C130" s="264"/>
      <c r="D130" s="259" t="s">
        <v>263</v>
      </c>
      <c r="E130" s="273" t="s">
        <v>1</v>
      </c>
      <c r="F130" s="265" t="s">
        <v>1771</v>
      </c>
      <c r="G130" s="264"/>
      <c r="H130" s="266">
        <v>29.699999999999999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2" t="s">
        <v>263</v>
      </c>
      <c r="AU130" s="272" t="s">
        <v>91</v>
      </c>
      <c r="AV130" s="13" t="s">
        <v>91</v>
      </c>
      <c r="AW130" s="13" t="s">
        <v>38</v>
      </c>
      <c r="AX130" s="13" t="s">
        <v>82</v>
      </c>
      <c r="AY130" s="272" t="s">
        <v>224</v>
      </c>
    </row>
    <row r="131" s="14" customFormat="1">
      <c r="A131" s="14"/>
      <c r="B131" s="274"/>
      <c r="C131" s="275"/>
      <c r="D131" s="259" t="s">
        <v>263</v>
      </c>
      <c r="E131" s="276" t="s">
        <v>1</v>
      </c>
      <c r="F131" s="277" t="s">
        <v>277</v>
      </c>
      <c r="G131" s="275"/>
      <c r="H131" s="278">
        <v>29.699999999999999</v>
      </c>
      <c r="I131" s="279"/>
      <c r="J131" s="275"/>
      <c r="K131" s="275"/>
      <c r="L131" s="280"/>
      <c r="M131" s="281"/>
      <c r="N131" s="282"/>
      <c r="O131" s="282"/>
      <c r="P131" s="282"/>
      <c r="Q131" s="282"/>
      <c r="R131" s="282"/>
      <c r="S131" s="282"/>
      <c r="T131" s="28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4" t="s">
        <v>263</v>
      </c>
      <c r="AU131" s="284" t="s">
        <v>91</v>
      </c>
      <c r="AV131" s="14" t="s">
        <v>231</v>
      </c>
      <c r="AW131" s="14" t="s">
        <v>38</v>
      </c>
      <c r="AX131" s="14" t="s">
        <v>89</v>
      </c>
      <c r="AY131" s="284" t="s">
        <v>224</v>
      </c>
    </row>
    <row r="132" s="2" customFormat="1" ht="21.75" customHeight="1">
      <c r="A132" s="38"/>
      <c r="B132" s="39"/>
      <c r="C132" s="246" t="s">
        <v>236</v>
      </c>
      <c r="D132" s="246" t="s">
        <v>226</v>
      </c>
      <c r="E132" s="247" t="s">
        <v>544</v>
      </c>
      <c r="F132" s="248" t="s">
        <v>545</v>
      </c>
      <c r="G132" s="249" t="s">
        <v>247</v>
      </c>
      <c r="H132" s="250">
        <v>29.699999999999999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1772</v>
      </c>
    </row>
    <row r="133" s="2" customFormat="1" ht="16.5" customHeight="1">
      <c r="A133" s="38"/>
      <c r="B133" s="39"/>
      <c r="C133" s="246" t="s">
        <v>231</v>
      </c>
      <c r="D133" s="246" t="s">
        <v>226</v>
      </c>
      <c r="E133" s="247" t="s">
        <v>534</v>
      </c>
      <c r="F133" s="248" t="s">
        <v>535</v>
      </c>
      <c r="G133" s="249" t="s">
        <v>239</v>
      </c>
      <c r="H133" s="250">
        <v>17.199999999999999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0.60399999999999998</v>
      </c>
      <c r="T133" s="256">
        <f>S133*H133</f>
        <v>10.3888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271</v>
      </c>
    </row>
    <row r="134" s="2" customFormat="1" ht="21.75" customHeight="1">
      <c r="A134" s="38"/>
      <c r="B134" s="39"/>
      <c r="C134" s="246" t="s">
        <v>244</v>
      </c>
      <c r="D134" s="246" t="s">
        <v>226</v>
      </c>
      <c r="E134" s="247" t="s">
        <v>537</v>
      </c>
      <c r="F134" s="248" t="s">
        <v>538</v>
      </c>
      <c r="G134" s="249" t="s">
        <v>239</v>
      </c>
      <c r="H134" s="250">
        <v>17.199999999999999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1773</v>
      </c>
    </row>
    <row r="135" s="2" customFormat="1" ht="16.5" customHeight="1">
      <c r="A135" s="38"/>
      <c r="B135" s="39"/>
      <c r="C135" s="246" t="s">
        <v>249</v>
      </c>
      <c r="D135" s="246" t="s">
        <v>226</v>
      </c>
      <c r="E135" s="247" t="s">
        <v>547</v>
      </c>
      <c r="F135" s="248" t="s">
        <v>548</v>
      </c>
      <c r="G135" s="249" t="s">
        <v>247</v>
      </c>
      <c r="H135" s="250">
        <v>41.299999999999997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2.03485</v>
      </c>
      <c r="R135" s="255">
        <f>Q135*H135</f>
        <v>84.039304999999999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231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91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1774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13" customFormat="1">
      <c r="A137" s="13"/>
      <c r="B137" s="263"/>
      <c r="C137" s="264"/>
      <c r="D137" s="259" t="s">
        <v>263</v>
      </c>
      <c r="E137" s="273" t="s">
        <v>1</v>
      </c>
      <c r="F137" s="265" t="s">
        <v>1775</v>
      </c>
      <c r="G137" s="264"/>
      <c r="H137" s="266">
        <v>36.299999999999997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2" t="s">
        <v>263</v>
      </c>
      <c r="AU137" s="272" t="s">
        <v>91</v>
      </c>
      <c r="AV137" s="13" t="s">
        <v>91</v>
      </c>
      <c r="AW137" s="13" t="s">
        <v>38</v>
      </c>
      <c r="AX137" s="13" t="s">
        <v>82</v>
      </c>
      <c r="AY137" s="272" t="s">
        <v>224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244</v>
      </c>
      <c r="G138" s="264"/>
      <c r="H138" s="266">
        <v>5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82</v>
      </c>
      <c r="AY138" s="272" t="s">
        <v>224</v>
      </c>
    </row>
    <row r="139" s="14" customFormat="1">
      <c r="A139" s="14"/>
      <c r="B139" s="274"/>
      <c r="C139" s="275"/>
      <c r="D139" s="259" t="s">
        <v>263</v>
      </c>
      <c r="E139" s="276" t="s">
        <v>1</v>
      </c>
      <c r="F139" s="277" t="s">
        <v>277</v>
      </c>
      <c r="G139" s="275"/>
      <c r="H139" s="278">
        <v>41.299999999999997</v>
      </c>
      <c r="I139" s="279"/>
      <c r="J139" s="275"/>
      <c r="K139" s="275"/>
      <c r="L139" s="280"/>
      <c r="M139" s="281"/>
      <c r="N139" s="282"/>
      <c r="O139" s="282"/>
      <c r="P139" s="282"/>
      <c r="Q139" s="282"/>
      <c r="R139" s="282"/>
      <c r="S139" s="282"/>
      <c r="T139" s="28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4" t="s">
        <v>263</v>
      </c>
      <c r="AU139" s="284" t="s">
        <v>91</v>
      </c>
      <c r="AV139" s="14" t="s">
        <v>231</v>
      </c>
      <c r="AW139" s="14" t="s">
        <v>38</v>
      </c>
      <c r="AX139" s="14" t="s">
        <v>89</v>
      </c>
      <c r="AY139" s="284" t="s">
        <v>224</v>
      </c>
    </row>
    <row r="140" s="2" customFormat="1" ht="21.75" customHeight="1">
      <c r="A140" s="38"/>
      <c r="B140" s="39"/>
      <c r="C140" s="246" t="s">
        <v>253</v>
      </c>
      <c r="D140" s="246" t="s">
        <v>226</v>
      </c>
      <c r="E140" s="247" t="s">
        <v>550</v>
      </c>
      <c r="F140" s="248" t="s">
        <v>551</v>
      </c>
      <c r="G140" s="249" t="s">
        <v>247</v>
      </c>
      <c r="H140" s="250">
        <v>41.299999999999997</v>
      </c>
      <c r="I140" s="251"/>
      <c r="J140" s="252">
        <f>ROUND(I140*H140,2)</f>
        <v>0</v>
      </c>
      <c r="K140" s="248" t="s">
        <v>230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1776</v>
      </c>
    </row>
    <row r="141" s="2" customFormat="1" ht="16.5" customHeight="1">
      <c r="A141" s="38"/>
      <c r="B141" s="39"/>
      <c r="C141" s="246" t="s">
        <v>257</v>
      </c>
      <c r="D141" s="246" t="s">
        <v>226</v>
      </c>
      <c r="E141" s="247" t="s">
        <v>553</v>
      </c>
      <c r="F141" s="248" t="s">
        <v>554</v>
      </c>
      <c r="G141" s="249" t="s">
        <v>239</v>
      </c>
      <c r="H141" s="250">
        <v>17.199999999999999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0.010083784</v>
      </c>
      <c r="R141" s="255">
        <f>Q141*H141</f>
        <v>0.17344108480000001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1777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556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2" customFormat="1" ht="16.5" customHeight="1">
      <c r="A143" s="38"/>
      <c r="B143" s="39"/>
      <c r="C143" s="285" t="s">
        <v>265</v>
      </c>
      <c r="D143" s="285" t="s">
        <v>283</v>
      </c>
      <c r="E143" s="286" t="s">
        <v>1464</v>
      </c>
      <c r="F143" s="287" t="s">
        <v>558</v>
      </c>
      <c r="G143" s="288" t="s">
        <v>268</v>
      </c>
      <c r="H143" s="289">
        <v>1.71</v>
      </c>
      <c r="I143" s="290"/>
      <c r="J143" s="291">
        <f>ROUND(I143*H143,2)</f>
        <v>0</v>
      </c>
      <c r="K143" s="287" t="s">
        <v>230</v>
      </c>
      <c r="L143" s="292"/>
      <c r="M143" s="293" t="s">
        <v>1</v>
      </c>
      <c r="N143" s="294" t="s">
        <v>47</v>
      </c>
      <c r="O143" s="91"/>
      <c r="P143" s="255">
        <f>O143*H143</f>
        <v>0</v>
      </c>
      <c r="Q143" s="255">
        <v>1</v>
      </c>
      <c r="R143" s="255">
        <f>Q143*H143</f>
        <v>1.71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257</v>
      </c>
      <c r="AT143" s="257" t="s">
        <v>283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1778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1466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2" customFormat="1" ht="21.75" customHeight="1">
      <c r="A145" s="38"/>
      <c r="B145" s="39"/>
      <c r="C145" s="285" t="s">
        <v>271</v>
      </c>
      <c r="D145" s="285" t="s">
        <v>283</v>
      </c>
      <c r="E145" s="286" t="s">
        <v>1467</v>
      </c>
      <c r="F145" s="287" t="s">
        <v>563</v>
      </c>
      <c r="G145" s="288" t="s">
        <v>389</v>
      </c>
      <c r="H145" s="289">
        <v>28</v>
      </c>
      <c r="I145" s="290"/>
      <c r="J145" s="291">
        <f>ROUND(I145*H145,2)</f>
        <v>0</v>
      </c>
      <c r="K145" s="287" t="s">
        <v>230</v>
      </c>
      <c r="L145" s="292"/>
      <c r="M145" s="293" t="s">
        <v>1</v>
      </c>
      <c r="N145" s="294" t="s">
        <v>47</v>
      </c>
      <c r="O145" s="91"/>
      <c r="P145" s="255">
        <f>O145*H145</f>
        <v>0</v>
      </c>
      <c r="Q145" s="255">
        <v>0.27200000000000002</v>
      </c>
      <c r="R145" s="255">
        <f>Q145*H145</f>
        <v>7.6160000000000005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257</v>
      </c>
      <c r="AT145" s="257" t="s">
        <v>283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1779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1466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2" customFormat="1" ht="21.75" customHeight="1">
      <c r="A147" s="38"/>
      <c r="B147" s="39"/>
      <c r="C147" s="246" t="s">
        <v>278</v>
      </c>
      <c r="D147" s="246" t="s">
        <v>226</v>
      </c>
      <c r="E147" s="247" t="s">
        <v>1780</v>
      </c>
      <c r="F147" s="248" t="s">
        <v>577</v>
      </c>
      <c r="G147" s="249" t="s">
        <v>239</v>
      </c>
      <c r="H147" s="250">
        <v>0</v>
      </c>
      <c r="I147" s="251"/>
      <c r="J147" s="252">
        <f>ROUND(I147*H147,2)</f>
        <v>0</v>
      </c>
      <c r="K147" s="248" t="s">
        <v>230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303</v>
      </c>
    </row>
    <row r="148" s="2" customFormat="1">
      <c r="A148" s="38"/>
      <c r="B148" s="39"/>
      <c r="C148" s="40"/>
      <c r="D148" s="259" t="s">
        <v>261</v>
      </c>
      <c r="E148" s="40"/>
      <c r="F148" s="260" t="s">
        <v>1152</v>
      </c>
      <c r="G148" s="40"/>
      <c r="H148" s="40"/>
      <c r="I148" s="154"/>
      <c r="J148" s="40"/>
      <c r="K148" s="40"/>
      <c r="L148" s="44"/>
      <c r="M148" s="261"/>
      <c r="N148" s="26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261</v>
      </c>
      <c r="AU148" s="16" t="s">
        <v>91</v>
      </c>
    </row>
    <row r="149" s="2" customFormat="1" ht="21.75" customHeight="1">
      <c r="A149" s="38"/>
      <c r="B149" s="39"/>
      <c r="C149" s="246" t="s">
        <v>282</v>
      </c>
      <c r="D149" s="246" t="s">
        <v>226</v>
      </c>
      <c r="E149" s="247" t="s">
        <v>566</v>
      </c>
      <c r="F149" s="248" t="s">
        <v>567</v>
      </c>
      <c r="G149" s="249" t="s">
        <v>389</v>
      </c>
      <c r="H149" s="250">
        <v>4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47</v>
      </c>
      <c r="O149" s="91"/>
      <c r="P149" s="255">
        <f>O149*H149</f>
        <v>0</v>
      </c>
      <c r="Q149" s="255">
        <v>0.0098799999999999999</v>
      </c>
      <c r="R149" s="255">
        <f>Q149*H149</f>
        <v>0.03952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231</v>
      </c>
      <c r="AT149" s="257" t="s">
        <v>226</v>
      </c>
      <c r="AU149" s="257" t="s">
        <v>91</v>
      </c>
      <c r="AY149" s="16" t="s">
        <v>224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89</v>
      </c>
      <c r="BK149" s="258">
        <f>ROUND(I149*H149,2)</f>
        <v>0</v>
      </c>
      <c r="BL149" s="16" t="s">
        <v>231</v>
      </c>
      <c r="BM149" s="257" t="s">
        <v>1781</v>
      </c>
    </row>
    <row r="150" s="2" customFormat="1" ht="21.75" customHeight="1">
      <c r="A150" s="38"/>
      <c r="B150" s="39"/>
      <c r="C150" s="246" t="s">
        <v>288</v>
      </c>
      <c r="D150" s="246" t="s">
        <v>226</v>
      </c>
      <c r="E150" s="247" t="s">
        <v>569</v>
      </c>
      <c r="F150" s="248" t="s">
        <v>570</v>
      </c>
      <c r="G150" s="249" t="s">
        <v>571</v>
      </c>
      <c r="H150" s="250">
        <v>2</v>
      </c>
      <c r="I150" s="251"/>
      <c r="J150" s="252">
        <f>ROUND(I150*H150,2)</f>
        <v>0</v>
      </c>
      <c r="K150" s="248" t="s">
        <v>1</v>
      </c>
      <c r="L150" s="44"/>
      <c r="M150" s="253" t="s">
        <v>1</v>
      </c>
      <c r="N150" s="254" t="s">
        <v>47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231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1782</v>
      </c>
    </row>
    <row r="151" s="2" customFormat="1" ht="33" customHeight="1">
      <c r="A151" s="38"/>
      <c r="B151" s="39"/>
      <c r="C151" s="246" t="s">
        <v>293</v>
      </c>
      <c r="D151" s="246" t="s">
        <v>226</v>
      </c>
      <c r="E151" s="247" t="s">
        <v>573</v>
      </c>
      <c r="F151" s="248" t="s">
        <v>574</v>
      </c>
      <c r="G151" s="249" t="s">
        <v>239</v>
      </c>
      <c r="H151" s="250">
        <v>150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47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231</v>
      </c>
      <c r="AT151" s="257" t="s">
        <v>226</v>
      </c>
      <c r="AU151" s="257" t="s">
        <v>91</v>
      </c>
      <c r="AY151" s="16" t="s">
        <v>224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89</v>
      </c>
      <c r="BK151" s="258">
        <f>ROUND(I151*H151,2)</f>
        <v>0</v>
      </c>
      <c r="BL151" s="16" t="s">
        <v>231</v>
      </c>
      <c r="BM151" s="257" t="s">
        <v>1783</v>
      </c>
    </row>
    <row r="152" s="2" customFormat="1" ht="21.75" customHeight="1">
      <c r="A152" s="38"/>
      <c r="B152" s="39"/>
      <c r="C152" s="246" t="s">
        <v>8</v>
      </c>
      <c r="D152" s="246" t="s">
        <v>226</v>
      </c>
      <c r="E152" s="247" t="s">
        <v>588</v>
      </c>
      <c r="F152" s="248" t="s">
        <v>589</v>
      </c>
      <c r="G152" s="249" t="s">
        <v>389</v>
      </c>
      <c r="H152" s="250">
        <v>30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1784</v>
      </c>
    </row>
    <row r="153" s="2" customFormat="1">
      <c r="A153" s="38"/>
      <c r="B153" s="39"/>
      <c r="C153" s="40"/>
      <c r="D153" s="259" t="s">
        <v>261</v>
      </c>
      <c r="E153" s="40"/>
      <c r="F153" s="260" t="s">
        <v>591</v>
      </c>
      <c r="G153" s="40"/>
      <c r="H153" s="40"/>
      <c r="I153" s="154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261</v>
      </c>
      <c r="AU153" s="16" t="s">
        <v>91</v>
      </c>
    </row>
    <row r="154" s="12" customFormat="1" ht="22.8" customHeight="1">
      <c r="A154" s="12"/>
      <c r="B154" s="230"/>
      <c r="C154" s="231"/>
      <c r="D154" s="232" t="s">
        <v>81</v>
      </c>
      <c r="E154" s="244" t="s">
        <v>265</v>
      </c>
      <c r="F154" s="244" t="s">
        <v>1785</v>
      </c>
      <c r="G154" s="231"/>
      <c r="H154" s="231"/>
      <c r="I154" s="234"/>
      <c r="J154" s="245">
        <f>BK154</f>
        <v>0</v>
      </c>
      <c r="K154" s="231"/>
      <c r="L154" s="236"/>
      <c r="M154" s="237"/>
      <c r="N154" s="238"/>
      <c r="O154" s="238"/>
      <c r="P154" s="239">
        <v>0</v>
      </c>
      <c r="Q154" s="238"/>
      <c r="R154" s="239">
        <v>0</v>
      </c>
      <c r="S154" s="238"/>
      <c r="T154" s="240"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89</v>
      </c>
      <c r="AT154" s="242" t="s">
        <v>81</v>
      </c>
      <c r="AU154" s="242" t="s">
        <v>89</v>
      </c>
      <c r="AY154" s="241" t="s">
        <v>224</v>
      </c>
      <c r="BK154" s="243">
        <v>0</v>
      </c>
    </row>
    <row r="155" s="12" customFormat="1" ht="22.8" customHeight="1">
      <c r="A155" s="12"/>
      <c r="B155" s="230"/>
      <c r="C155" s="231"/>
      <c r="D155" s="232" t="s">
        <v>81</v>
      </c>
      <c r="E155" s="244" t="s">
        <v>431</v>
      </c>
      <c r="F155" s="244" t="s">
        <v>432</v>
      </c>
      <c r="G155" s="231"/>
      <c r="H155" s="231"/>
      <c r="I155" s="234"/>
      <c r="J155" s="245">
        <f>BK155</f>
        <v>0</v>
      </c>
      <c r="K155" s="231"/>
      <c r="L155" s="236"/>
      <c r="M155" s="237"/>
      <c r="N155" s="238"/>
      <c r="O155" s="238"/>
      <c r="P155" s="239">
        <f>SUM(P156:P169)</f>
        <v>0</v>
      </c>
      <c r="Q155" s="238"/>
      <c r="R155" s="239">
        <f>SUM(R156:R169)</f>
        <v>0</v>
      </c>
      <c r="S155" s="238"/>
      <c r="T155" s="240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1" t="s">
        <v>89</v>
      </c>
      <c r="AT155" s="242" t="s">
        <v>81</v>
      </c>
      <c r="AU155" s="242" t="s">
        <v>89</v>
      </c>
      <c r="AY155" s="241" t="s">
        <v>224</v>
      </c>
      <c r="BK155" s="243">
        <f>SUM(BK156:BK169)</f>
        <v>0</v>
      </c>
    </row>
    <row r="156" s="2" customFormat="1" ht="16.5" customHeight="1">
      <c r="A156" s="38"/>
      <c r="B156" s="39"/>
      <c r="C156" s="246" t="s">
        <v>303</v>
      </c>
      <c r="D156" s="246" t="s">
        <v>226</v>
      </c>
      <c r="E156" s="247" t="s">
        <v>599</v>
      </c>
      <c r="F156" s="248" t="s">
        <v>600</v>
      </c>
      <c r="G156" s="249" t="s">
        <v>268</v>
      </c>
      <c r="H156" s="250">
        <v>53.707999999999998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1786</v>
      </c>
    </row>
    <row r="157" s="13" customFormat="1">
      <c r="A157" s="13"/>
      <c r="B157" s="263"/>
      <c r="C157" s="264"/>
      <c r="D157" s="259" t="s">
        <v>263</v>
      </c>
      <c r="E157" s="273" t="s">
        <v>1</v>
      </c>
      <c r="F157" s="265" t="s">
        <v>1787</v>
      </c>
      <c r="G157" s="264"/>
      <c r="H157" s="266">
        <v>53.698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2" t="s">
        <v>263</v>
      </c>
      <c r="AU157" s="272" t="s">
        <v>91</v>
      </c>
      <c r="AV157" s="13" t="s">
        <v>91</v>
      </c>
      <c r="AW157" s="13" t="s">
        <v>38</v>
      </c>
      <c r="AX157" s="13" t="s">
        <v>82</v>
      </c>
      <c r="AY157" s="272" t="s">
        <v>224</v>
      </c>
    </row>
    <row r="158" s="13" customFormat="1">
      <c r="A158" s="13"/>
      <c r="B158" s="263"/>
      <c r="C158" s="264"/>
      <c r="D158" s="259" t="s">
        <v>263</v>
      </c>
      <c r="E158" s="273" t="s">
        <v>1</v>
      </c>
      <c r="F158" s="265" t="s">
        <v>1788</v>
      </c>
      <c r="G158" s="264"/>
      <c r="H158" s="266">
        <v>0.01</v>
      </c>
      <c r="I158" s="267"/>
      <c r="J158" s="264"/>
      <c r="K158" s="264"/>
      <c r="L158" s="268"/>
      <c r="M158" s="269"/>
      <c r="N158" s="270"/>
      <c r="O158" s="270"/>
      <c r="P158" s="270"/>
      <c r="Q158" s="270"/>
      <c r="R158" s="270"/>
      <c r="S158" s="270"/>
      <c r="T158" s="27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2" t="s">
        <v>263</v>
      </c>
      <c r="AU158" s="272" t="s">
        <v>91</v>
      </c>
      <c r="AV158" s="13" t="s">
        <v>91</v>
      </c>
      <c r="AW158" s="13" t="s">
        <v>38</v>
      </c>
      <c r="AX158" s="13" t="s">
        <v>82</v>
      </c>
      <c r="AY158" s="272" t="s">
        <v>224</v>
      </c>
    </row>
    <row r="159" s="14" customFormat="1">
      <c r="A159" s="14"/>
      <c r="B159" s="274"/>
      <c r="C159" s="275"/>
      <c r="D159" s="259" t="s">
        <v>263</v>
      </c>
      <c r="E159" s="276" t="s">
        <v>1</v>
      </c>
      <c r="F159" s="277" t="s">
        <v>277</v>
      </c>
      <c r="G159" s="275"/>
      <c r="H159" s="278">
        <v>53.707999999999998</v>
      </c>
      <c r="I159" s="279"/>
      <c r="J159" s="275"/>
      <c r="K159" s="275"/>
      <c r="L159" s="280"/>
      <c r="M159" s="281"/>
      <c r="N159" s="282"/>
      <c r="O159" s="282"/>
      <c r="P159" s="282"/>
      <c r="Q159" s="282"/>
      <c r="R159" s="282"/>
      <c r="S159" s="282"/>
      <c r="T159" s="28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4" t="s">
        <v>263</v>
      </c>
      <c r="AU159" s="284" t="s">
        <v>91</v>
      </c>
      <c r="AV159" s="14" t="s">
        <v>231</v>
      </c>
      <c r="AW159" s="14" t="s">
        <v>38</v>
      </c>
      <c r="AX159" s="14" t="s">
        <v>89</v>
      </c>
      <c r="AY159" s="284" t="s">
        <v>224</v>
      </c>
    </row>
    <row r="160" s="2" customFormat="1" ht="21.75" customHeight="1">
      <c r="A160" s="38"/>
      <c r="B160" s="39"/>
      <c r="C160" s="246" t="s">
        <v>309</v>
      </c>
      <c r="D160" s="246" t="s">
        <v>226</v>
      </c>
      <c r="E160" s="247" t="s">
        <v>440</v>
      </c>
      <c r="F160" s="248" t="s">
        <v>441</v>
      </c>
      <c r="G160" s="249" t="s">
        <v>268</v>
      </c>
      <c r="H160" s="250">
        <v>53.707999999999998</v>
      </c>
      <c r="I160" s="251"/>
      <c r="J160" s="252">
        <f>ROUND(I160*H160,2)</f>
        <v>0</v>
      </c>
      <c r="K160" s="248" t="s">
        <v>230</v>
      </c>
      <c r="L160" s="44"/>
      <c r="M160" s="253" t="s">
        <v>1</v>
      </c>
      <c r="N160" s="254" t="s">
        <v>47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231</v>
      </c>
      <c r="AT160" s="257" t="s">
        <v>226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354</v>
      </c>
    </row>
    <row r="161" s="2" customFormat="1">
      <c r="A161" s="38"/>
      <c r="B161" s="39"/>
      <c r="C161" s="40"/>
      <c r="D161" s="259" t="s">
        <v>261</v>
      </c>
      <c r="E161" s="40"/>
      <c r="F161" s="260" t="s">
        <v>1691</v>
      </c>
      <c r="G161" s="40"/>
      <c r="H161" s="40"/>
      <c r="I161" s="154"/>
      <c r="J161" s="40"/>
      <c r="K161" s="40"/>
      <c r="L161" s="44"/>
      <c r="M161" s="261"/>
      <c r="N161" s="262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261</v>
      </c>
      <c r="AU161" s="16" t="s">
        <v>91</v>
      </c>
    </row>
    <row r="162" s="2" customFormat="1" ht="21.75" customHeight="1">
      <c r="A162" s="38"/>
      <c r="B162" s="39"/>
      <c r="C162" s="246" t="s">
        <v>313</v>
      </c>
      <c r="D162" s="246" t="s">
        <v>226</v>
      </c>
      <c r="E162" s="247" t="s">
        <v>1425</v>
      </c>
      <c r="F162" s="248" t="s">
        <v>1426</v>
      </c>
      <c r="G162" s="249" t="s">
        <v>268</v>
      </c>
      <c r="H162" s="250">
        <v>483.37200000000001</v>
      </c>
      <c r="I162" s="251"/>
      <c r="J162" s="252">
        <f>ROUND(I162*H162,2)</f>
        <v>0</v>
      </c>
      <c r="K162" s="248" t="s">
        <v>230</v>
      </c>
      <c r="L162" s="44"/>
      <c r="M162" s="253" t="s">
        <v>1</v>
      </c>
      <c r="N162" s="254" t="s">
        <v>47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231</v>
      </c>
      <c r="AT162" s="257" t="s">
        <v>226</v>
      </c>
      <c r="AU162" s="257" t="s">
        <v>91</v>
      </c>
      <c r="AY162" s="16" t="s">
        <v>224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89</v>
      </c>
      <c r="BK162" s="258">
        <f>ROUND(I162*H162,2)</f>
        <v>0</v>
      </c>
      <c r="BL162" s="16" t="s">
        <v>231</v>
      </c>
      <c r="BM162" s="257" t="s">
        <v>366</v>
      </c>
    </row>
    <row r="163" s="2" customFormat="1">
      <c r="A163" s="38"/>
      <c r="B163" s="39"/>
      <c r="C163" s="40"/>
      <c r="D163" s="259" t="s">
        <v>261</v>
      </c>
      <c r="E163" s="40"/>
      <c r="F163" s="260" t="s">
        <v>1691</v>
      </c>
      <c r="G163" s="40"/>
      <c r="H163" s="40"/>
      <c r="I163" s="154"/>
      <c r="J163" s="40"/>
      <c r="K163" s="40"/>
      <c r="L163" s="44"/>
      <c r="M163" s="261"/>
      <c r="N163" s="26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6" t="s">
        <v>261</v>
      </c>
      <c r="AU163" s="16" t="s">
        <v>91</v>
      </c>
    </row>
    <row r="164" s="13" customFormat="1">
      <c r="A164" s="13"/>
      <c r="B164" s="263"/>
      <c r="C164" s="264"/>
      <c r="D164" s="259" t="s">
        <v>263</v>
      </c>
      <c r="E164" s="273" t="s">
        <v>1</v>
      </c>
      <c r="F164" s="265" t="s">
        <v>1789</v>
      </c>
      <c r="G164" s="264"/>
      <c r="H164" s="266">
        <v>483.37200000000001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38</v>
      </c>
      <c r="AX164" s="13" t="s">
        <v>82</v>
      </c>
      <c r="AY164" s="272" t="s">
        <v>224</v>
      </c>
    </row>
    <row r="165" s="14" customFormat="1">
      <c r="A165" s="14"/>
      <c r="B165" s="274"/>
      <c r="C165" s="275"/>
      <c r="D165" s="259" t="s">
        <v>263</v>
      </c>
      <c r="E165" s="276" t="s">
        <v>1</v>
      </c>
      <c r="F165" s="277" t="s">
        <v>277</v>
      </c>
      <c r="G165" s="275"/>
      <c r="H165" s="278">
        <v>483.37200000000001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4" t="s">
        <v>263</v>
      </c>
      <c r="AU165" s="284" t="s">
        <v>91</v>
      </c>
      <c r="AV165" s="14" t="s">
        <v>231</v>
      </c>
      <c r="AW165" s="14" t="s">
        <v>38</v>
      </c>
      <c r="AX165" s="14" t="s">
        <v>89</v>
      </c>
      <c r="AY165" s="284" t="s">
        <v>224</v>
      </c>
    </row>
    <row r="166" s="2" customFormat="1" ht="33" customHeight="1">
      <c r="A166" s="38"/>
      <c r="B166" s="39"/>
      <c r="C166" s="246" t="s">
        <v>318</v>
      </c>
      <c r="D166" s="246" t="s">
        <v>226</v>
      </c>
      <c r="E166" s="247" t="s">
        <v>612</v>
      </c>
      <c r="F166" s="248" t="s">
        <v>613</v>
      </c>
      <c r="G166" s="249" t="s">
        <v>268</v>
      </c>
      <c r="H166" s="250">
        <v>0.01</v>
      </c>
      <c r="I166" s="251"/>
      <c r="J166" s="252">
        <f>ROUND(I166*H166,2)</f>
        <v>0</v>
      </c>
      <c r="K166" s="248" t="s">
        <v>230</v>
      </c>
      <c r="L166" s="44"/>
      <c r="M166" s="253" t="s">
        <v>1</v>
      </c>
      <c r="N166" s="254" t="s">
        <v>47</v>
      </c>
      <c r="O166" s="91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231</v>
      </c>
      <c r="AT166" s="257" t="s">
        <v>226</v>
      </c>
      <c r="AU166" s="257" t="s">
        <v>91</v>
      </c>
      <c r="AY166" s="16" t="s">
        <v>224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89</v>
      </c>
      <c r="BK166" s="258">
        <f>ROUND(I166*H166,2)</f>
        <v>0</v>
      </c>
      <c r="BL166" s="16" t="s">
        <v>231</v>
      </c>
      <c r="BM166" s="257" t="s">
        <v>1790</v>
      </c>
    </row>
    <row r="167" s="13" customFormat="1">
      <c r="A167" s="13"/>
      <c r="B167" s="263"/>
      <c r="C167" s="264"/>
      <c r="D167" s="259" t="s">
        <v>263</v>
      </c>
      <c r="E167" s="273" t="s">
        <v>1</v>
      </c>
      <c r="F167" s="265" t="s">
        <v>1788</v>
      </c>
      <c r="G167" s="264"/>
      <c r="H167" s="266">
        <v>0.01</v>
      </c>
      <c r="I167" s="267"/>
      <c r="J167" s="264"/>
      <c r="K167" s="264"/>
      <c r="L167" s="268"/>
      <c r="M167" s="269"/>
      <c r="N167" s="270"/>
      <c r="O167" s="270"/>
      <c r="P167" s="270"/>
      <c r="Q167" s="270"/>
      <c r="R167" s="270"/>
      <c r="S167" s="270"/>
      <c r="T167" s="27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2" t="s">
        <v>263</v>
      </c>
      <c r="AU167" s="272" t="s">
        <v>91</v>
      </c>
      <c r="AV167" s="13" t="s">
        <v>91</v>
      </c>
      <c r="AW167" s="13" t="s">
        <v>38</v>
      </c>
      <c r="AX167" s="13" t="s">
        <v>89</v>
      </c>
      <c r="AY167" s="272" t="s">
        <v>224</v>
      </c>
    </row>
    <row r="168" s="2" customFormat="1" ht="21.75" customHeight="1">
      <c r="A168" s="38"/>
      <c r="B168" s="39"/>
      <c r="C168" s="246" t="s">
        <v>324</v>
      </c>
      <c r="D168" s="246" t="s">
        <v>226</v>
      </c>
      <c r="E168" s="247" t="s">
        <v>457</v>
      </c>
      <c r="F168" s="248" t="s">
        <v>267</v>
      </c>
      <c r="G168" s="249" t="s">
        <v>268</v>
      </c>
      <c r="H168" s="250">
        <v>53.698</v>
      </c>
      <c r="I168" s="251"/>
      <c r="J168" s="252">
        <f>ROUND(I168*H168,2)</f>
        <v>0</v>
      </c>
      <c r="K168" s="248" t="s">
        <v>230</v>
      </c>
      <c r="L168" s="44"/>
      <c r="M168" s="253" t="s">
        <v>1</v>
      </c>
      <c r="N168" s="254" t="s">
        <v>47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376</v>
      </c>
    </row>
    <row r="169" s="2" customFormat="1">
      <c r="A169" s="38"/>
      <c r="B169" s="39"/>
      <c r="C169" s="40"/>
      <c r="D169" s="259" t="s">
        <v>261</v>
      </c>
      <c r="E169" s="40"/>
      <c r="F169" s="260" t="s">
        <v>1791</v>
      </c>
      <c r="G169" s="40"/>
      <c r="H169" s="40"/>
      <c r="I169" s="154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261</v>
      </c>
      <c r="AU169" s="16" t="s">
        <v>91</v>
      </c>
    </row>
    <row r="170" s="12" customFormat="1" ht="22.8" customHeight="1">
      <c r="A170" s="12"/>
      <c r="B170" s="230"/>
      <c r="C170" s="231"/>
      <c r="D170" s="232" t="s">
        <v>81</v>
      </c>
      <c r="E170" s="244" t="s">
        <v>464</v>
      </c>
      <c r="F170" s="244" t="s">
        <v>465</v>
      </c>
      <c r="G170" s="231"/>
      <c r="H170" s="231"/>
      <c r="I170" s="234"/>
      <c r="J170" s="245">
        <f>BK170</f>
        <v>0</v>
      </c>
      <c r="K170" s="231"/>
      <c r="L170" s="236"/>
      <c r="M170" s="237"/>
      <c r="N170" s="238"/>
      <c r="O170" s="238"/>
      <c r="P170" s="239">
        <f>P171</f>
        <v>0</v>
      </c>
      <c r="Q170" s="238"/>
      <c r="R170" s="239">
        <f>R171</f>
        <v>0</v>
      </c>
      <c r="S170" s="238"/>
      <c r="T170" s="24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1" t="s">
        <v>89</v>
      </c>
      <c r="AT170" s="242" t="s">
        <v>81</v>
      </c>
      <c r="AU170" s="242" t="s">
        <v>89</v>
      </c>
      <c r="AY170" s="241" t="s">
        <v>224</v>
      </c>
      <c r="BK170" s="243">
        <f>BK171</f>
        <v>0</v>
      </c>
    </row>
    <row r="171" s="2" customFormat="1" ht="21.75" customHeight="1">
      <c r="A171" s="38"/>
      <c r="B171" s="39"/>
      <c r="C171" s="246" t="s">
        <v>7</v>
      </c>
      <c r="D171" s="246" t="s">
        <v>226</v>
      </c>
      <c r="E171" s="247" t="s">
        <v>1792</v>
      </c>
      <c r="F171" s="248" t="s">
        <v>1793</v>
      </c>
      <c r="G171" s="249" t="s">
        <v>268</v>
      </c>
      <c r="H171" s="250">
        <v>93.578000000000003</v>
      </c>
      <c r="I171" s="251"/>
      <c r="J171" s="252">
        <f>ROUND(I171*H171,2)</f>
        <v>0</v>
      </c>
      <c r="K171" s="248" t="s">
        <v>230</v>
      </c>
      <c r="L171" s="44"/>
      <c r="M171" s="296" t="s">
        <v>1</v>
      </c>
      <c r="N171" s="297" t="s">
        <v>47</v>
      </c>
      <c r="O171" s="298"/>
      <c r="P171" s="299">
        <f>O171*H171</f>
        <v>0</v>
      </c>
      <c r="Q171" s="299">
        <v>0</v>
      </c>
      <c r="R171" s="299">
        <f>Q171*H171</f>
        <v>0</v>
      </c>
      <c r="S171" s="299">
        <v>0</v>
      </c>
      <c r="T171" s="30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231</v>
      </c>
      <c r="AT171" s="257" t="s">
        <v>226</v>
      </c>
      <c r="AU171" s="257" t="s">
        <v>91</v>
      </c>
      <c r="AY171" s="16" t="s">
        <v>224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89</v>
      </c>
      <c r="BK171" s="258">
        <f>ROUND(I171*H171,2)</f>
        <v>0</v>
      </c>
      <c r="BL171" s="16" t="s">
        <v>231</v>
      </c>
      <c r="BM171" s="257" t="s">
        <v>1794</v>
      </c>
    </row>
    <row r="172" s="2" customFormat="1" ht="6.96" customHeight="1">
      <c r="A172" s="38"/>
      <c r="B172" s="66"/>
      <c r="C172" s="67"/>
      <c r="D172" s="67"/>
      <c r="E172" s="67"/>
      <c r="F172" s="67"/>
      <c r="G172" s="67"/>
      <c r="H172" s="67"/>
      <c r="I172" s="195"/>
      <c r="J172" s="67"/>
      <c r="K172" s="67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eaLgP2ynyQML+gS9vW7MIjP1pV+Md+lpZ4Wll9cQxAUF4GOQfZ3At3OjUd6NH+C9FCySHflQutXyJ8il6kzNAQ==" hashValue="ac8ledcKzn/aWWXu2Bpj8GX56k0nH0yKmByZ/AVX7xKp7ri6xdRavttlZ4s7ddRX9RdmW5CrcM0HG++y5ZPmtg==" algorithmName="SHA-512" password="CC35"/>
  <autoFilter ref="C123:K17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184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97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185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186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ROUND(J133,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ROUND((SUM(BE133:BE261)),  2)</f>
        <v>0</v>
      </c>
      <c r="G35" s="38"/>
      <c r="H35" s="38"/>
      <c r="I35" s="174">
        <v>0.20999999999999999</v>
      </c>
      <c r="J35" s="173">
        <f>ROUND(((SUM(BE133:BE261))*I35),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ROUND((SUM(BF133:BF261)),  2)</f>
        <v>0</v>
      </c>
      <c r="G36" s="38"/>
      <c r="H36" s="38"/>
      <c r="I36" s="174">
        <v>0.14999999999999999</v>
      </c>
      <c r="J36" s="173">
        <f>ROUND(((SUM(BF133:BF261))*I36),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ROUND((SUM(BG133:BG261)),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ROUND((SUM(BH133:BH261)),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ROUND((SUM(BI133:BI261)),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182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 xml:space="preserve">20-01-1/01 - SO 01 Oprava propustku v km 2,208 _ Propustek 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Skramouš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J133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J134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J135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J158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198</v>
      </c>
      <c r="E101" s="214"/>
      <c r="F101" s="214"/>
      <c r="G101" s="214"/>
      <c r="H101" s="214"/>
      <c r="I101" s="215"/>
      <c r="J101" s="216">
        <f>J172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199</v>
      </c>
      <c r="E102" s="214"/>
      <c r="F102" s="214"/>
      <c r="G102" s="214"/>
      <c r="H102" s="214"/>
      <c r="I102" s="215"/>
      <c r="J102" s="216">
        <f>J182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200</v>
      </c>
      <c r="E103" s="214"/>
      <c r="F103" s="214"/>
      <c r="G103" s="214"/>
      <c r="H103" s="214"/>
      <c r="I103" s="215"/>
      <c r="J103" s="216">
        <f>J197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201</v>
      </c>
      <c r="E104" s="214"/>
      <c r="F104" s="214"/>
      <c r="G104" s="214"/>
      <c r="H104" s="214"/>
      <c r="I104" s="215"/>
      <c r="J104" s="216">
        <f>J200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202</v>
      </c>
      <c r="E105" s="214"/>
      <c r="F105" s="214"/>
      <c r="G105" s="214"/>
      <c r="H105" s="214"/>
      <c r="I105" s="215"/>
      <c r="J105" s="216">
        <f>J206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203</v>
      </c>
      <c r="E106" s="214"/>
      <c r="F106" s="214"/>
      <c r="G106" s="214"/>
      <c r="H106" s="214"/>
      <c r="I106" s="215"/>
      <c r="J106" s="216">
        <f>J220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204</v>
      </c>
      <c r="E107" s="214"/>
      <c r="F107" s="214"/>
      <c r="G107" s="214"/>
      <c r="H107" s="214"/>
      <c r="I107" s="215"/>
      <c r="J107" s="216">
        <f>J234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5"/>
      <c r="C108" s="206"/>
      <c r="D108" s="207" t="s">
        <v>205</v>
      </c>
      <c r="E108" s="208"/>
      <c r="F108" s="208"/>
      <c r="G108" s="208"/>
      <c r="H108" s="208"/>
      <c r="I108" s="209"/>
      <c r="J108" s="210">
        <f>J237</f>
        <v>0</v>
      </c>
      <c r="K108" s="206"/>
      <c r="L108" s="2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2"/>
      <c r="C109" s="133"/>
      <c r="D109" s="213" t="s">
        <v>206</v>
      </c>
      <c r="E109" s="214"/>
      <c r="F109" s="214"/>
      <c r="G109" s="214"/>
      <c r="H109" s="214"/>
      <c r="I109" s="215"/>
      <c r="J109" s="216">
        <f>J238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5"/>
      <c r="C110" s="206"/>
      <c r="D110" s="207" t="s">
        <v>207</v>
      </c>
      <c r="E110" s="208"/>
      <c r="F110" s="208"/>
      <c r="G110" s="208"/>
      <c r="H110" s="208"/>
      <c r="I110" s="209"/>
      <c r="J110" s="210">
        <f>J259</f>
        <v>0</v>
      </c>
      <c r="K110" s="206"/>
      <c r="L110" s="2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2"/>
      <c r="C111" s="133"/>
      <c r="D111" s="213" t="s">
        <v>208</v>
      </c>
      <c r="E111" s="214"/>
      <c r="F111" s="214"/>
      <c r="G111" s="214"/>
      <c r="H111" s="214"/>
      <c r="I111" s="215"/>
      <c r="J111" s="216">
        <f>J260</f>
        <v>0</v>
      </c>
      <c r="K111" s="133"/>
      <c r="L111" s="21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95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98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2" t="s">
        <v>209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16</v>
      </c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3.25" customHeight="1">
      <c r="A121" s="38"/>
      <c r="B121" s="39"/>
      <c r="C121" s="40"/>
      <c r="D121" s="40"/>
      <c r="E121" s="199" t="str">
        <f>E7</f>
        <v>Oprava mostních objektů v km 2,208, 9,094, 9,910 a 4,236, 9,298, 12,664 na trati Mšeno - Skalsko - Mladá Boleslav</v>
      </c>
      <c r="F121" s="31"/>
      <c r="G121" s="31"/>
      <c r="H121" s="31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0"/>
      <c r="C122" s="31" t="s">
        <v>181</v>
      </c>
      <c r="D122" s="21"/>
      <c r="E122" s="21"/>
      <c r="F122" s="21"/>
      <c r="G122" s="21"/>
      <c r="H122" s="21"/>
      <c r="I122" s="146"/>
      <c r="J122" s="21"/>
      <c r="K122" s="21"/>
      <c r="L122" s="19"/>
    </row>
    <row r="123" s="2" customFormat="1" ht="23.25" customHeight="1">
      <c r="A123" s="38"/>
      <c r="B123" s="39"/>
      <c r="C123" s="40"/>
      <c r="D123" s="40"/>
      <c r="E123" s="199" t="s">
        <v>182</v>
      </c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183</v>
      </c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E11</f>
        <v xml:space="preserve">20-01-1/01 - SO 01 Oprava propustku v km 2,208 _ Propustek </v>
      </c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1" t="s">
        <v>21</v>
      </c>
      <c r="D127" s="40"/>
      <c r="E127" s="40"/>
      <c r="F127" s="26" t="str">
        <f>F14</f>
        <v>Skramouš</v>
      </c>
      <c r="G127" s="40"/>
      <c r="H127" s="40"/>
      <c r="I127" s="156" t="s">
        <v>23</v>
      </c>
      <c r="J127" s="79" t="str">
        <f>IF(J14="","",J14)</f>
        <v>20. 1. 2020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54.45" customHeight="1">
      <c r="A129" s="38"/>
      <c r="B129" s="39"/>
      <c r="C129" s="31" t="s">
        <v>29</v>
      </c>
      <c r="D129" s="40"/>
      <c r="E129" s="40"/>
      <c r="F129" s="26" t="str">
        <f>E17</f>
        <v>Správa železniční dopravní cesty,státní organizace</v>
      </c>
      <c r="G129" s="40"/>
      <c r="H129" s="40"/>
      <c r="I129" s="156" t="s">
        <v>37</v>
      </c>
      <c r="J129" s="36" t="str">
        <f>E23</f>
        <v>Ing. Ivan Šír, projektování dopravních staveb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1" t="s">
        <v>35</v>
      </c>
      <c r="D130" s="40"/>
      <c r="E130" s="40"/>
      <c r="F130" s="26" t="str">
        <f>IF(E20="","",E20)</f>
        <v>Vyplň údaj</v>
      </c>
      <c r="G130" s="40"/>
      <c r="H130" s="40"/>
      <c r="I130" s="156" t="s">
        <v>39</v>
      </c>
      <c r="J130" s="36" t="str">
        <f>E26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15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18"/>
      <c r="B132" s="219"/>
      <c r="C132" s="220" t="s">
        <v>210</v>
      </c>
      <c r="D132" s="221" t="s">
        <v>67</v>
      </c>
      <c r="E132" s="221" t="s">
        <v>63</v>
      </c>
      <c r="F132" s="221" t="s">
        <v>64</v>
      </c>
      <c r="G132" s="221" t="s">
        <v>211</v>
      </c>
      <c r="H132" s="221" t="s">
        <v>212</v>
      </c>
      <c r="I132" s="222" t="s">
        <v>213</v>
      </c>
      <c r="J132" s="221" t="s">
        <v>192</v>
      </c>
      <c r="K132" s="223" t="s">
        <v>214</v>
      </c>
      <c r="L132" s="224"/>
      <c r="M132" s="100" t="s">
        <v>1</v>
      </c>
      <c r="N132" s="101" t="s">
        <v>46</v>
      </c>
      <c r="O132" s="101" t="s">
        <v>215</v>
      </c>
      <c r="P132" s="101" t="s">
        <v>216</v>
      </c>
      <c r="Q132" s="101" t="s">
        <v>217</v>
      </c>
      <c r="R132" s="101" t="s">
        <v>218</v>
      </c>
      <c r="S132" s="101" t="s">
        <v>219</v>
      </c>
      <c r="T132" s="102" t="s">
        <v>220</v>
      </c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</row>
    <row r="133" s="2" customFormat="1" ht="22.8" customHeight="1">
      <c r="A133" s="38"/>
      <c r="B133" s="39"/>
      <c r="C133" s="107" t="s">
        <v>221</v>
      </c>
      <c r="D133" s="40"/>
      <c r="E133" s="40"/>
      <c r="F133" s="40"/>
      <c r="G133" s="40"/>
      <c r="H133" s="40"/>
      <c r="I133" s="154"/>
      <c r="J133" s="225">
        <f>BK133</f>
        <v>0</v>
      </c>
      <c r="K133" s="40"/>
      <c r="L133" s="44"/>
      <c r="M133" s="103"/>
      <c r="N133" s="226"/>
      <c r="O133" s="104"/>
      <c r="P133" s="227">
        <f>P134+P237+P259</f>
        <v>0</v>
      </c>
      <c r="Q133" s="104"/>
      <c r="R133" s="227">
        <f>R134+R237+R259</f>
        <v>666.82943362712001</v>
      </c>
      <c r="S133" s="104"/>
      <c r="T133" s="228">
        <f>T134+T237+T259</f>
        <v>42.902970000000003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81</v>
      </c>
      <c r="AU133" s="16" t="s">
        <v>194</v>
      </c>
      <c r="BK133" s="229">
        <f>BK134+BK237+BK259</f>
        <v>0</v>
      </c>
    </row>
    <row r="134" s="12" customFormat="1" ht="25.92" customHeight="1">
      <c r="A134" s="12"/>
      <c r="B134" s="230"/>
      <c r="C134" s="231"/>
      <c r="D134" s="232" t="s">
        <v>81</v>
      </c>
      <c r="E134" s="233" t="s">
        <v>222</v>
      </c>
      <c r="F134" s="233" t="s">
        <v>223</v>
      </c>
      <c r="G134" s="231"/>
      <c r="H134" s="231"/>
      <c r="I134" s="234"/>
      <c r="J134" s="235">
        <f>BK134</f>
        <v>0</v>
      </c>
      <c r="K134" s="231"/>
      <c r="L134" s="236"/>
      <c r="M134" s="237"/>
      <c r="N134" s="238"/>
      <c r="O134" s="238"/>
      <c r="P134" s="239">
        <f>P135+P158+P172+P182+P197+P200+P206+P220+P234</f>
        <v>0</v>
      </c>
      <c r="Q134" s="238"/>
      <c r="R134" s="239">
        <f>R135+R158+R172+R182+R197+R200+R206+R220+R234</f>
        <v>666.68393879712005</v>
      </c>
      <c r="S134" s="238"/>
      <c r="T134" s="240">
        <f>T135+T158+T172+T182+T197+T200+T206+T220+T234</f>
        <v>42.902970000000003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89</v>
      </c>
      <c r="AT134" s="242" t="s">
        <v>81</v>
      </c>
      <c r="AU134" s="242" t="s">
        <v>82</v>
      </c>
      <c r="AY134" s="241" t="s">
        <v>224</v>
      </c>
      <c r="BK134" s="243">
        <f>BK135+BK158+BK172+BK182+BK197+BK200+BK206+BK220+BK234</f>
        <v>0</v>
      </c>
    </row>
    <row r="135" s="12" customFormat="1" ht="22.8" customHeight="1">
      <c r="A135" s="12"/>
      <c r="B135" s="230"/>
      <c r="C135" s="231"/>
      <c r="D135" s="232" t="s">
        <v>81</v>
      </c>
      <c r="E135" s="244" t="s">
        <v>89</v>
      </c>
      <c r="F135" s="244" t="s">
        <v>225</v>
      </c>
      <c r="G135" s="231"/>
      <c r="H135" s="231"/>
      <c r="I135" s="234"/>
      <c r="J135" s="245">
        <f>BK135</f>
        <v>0</v>
      </c>
      <c r="K135" s="231"/>
      <c r="L135" s="236"/>
      <c r="M135" s="237"/>
      <c r="N135" s="238"/>
      <c r="O135" s="238"/>
      <c r="P135" s="239">
        <f>SUM(P136:P157)</f>
        <v>0</v>
      </c>
      <c r="Q135" s="238"/>
      <c r="R135" s="239">
        <f>SUM(R136:R157)</f>
        <v>346.99076450000001</v>
      </c>
      <c r="S135" s="238"/>
      <c r="T135" s="240">
        <f>SUM(T136:T157)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89</v>
      </c>
      <c r="AT135" s="242" t="s">
        <v>81</v>
      </c>
      <c r="AU135" s="242" t="s">
        <v>89</v>
      </c>
      <c r="AY135" s="241" t="s">
        <v>224</v>
      </c>
      <c r="BK135" s="243">
        <f>SUM(BK136:BK157)</f>
        <v>0</v>
      </c>
    </row>
    <row r="136" s="2" customFormat="1" ht="21.75" customHeight="1">
      <c r="A136" s="38"/>
      <c r="B136" s="39"/>
      <c r="C136" s="246" t="s">
        <v>89</v>
      </c>
      <c r="D136" s="246" t="s">
        <v>226</v>
      </c>
      <c r="E136" s="247" t="s">
        <v>227</v>
      </c>
      <c r="F136" s="248" t="s">
        <v>228</v>
      </c>
      <c r="G136" s="249" t="s">
        <v>229</v>
      </c>
      <c r="H136" s="250">
        <v>40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231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231</v>
      </c>
      <c r="BM136" s="257" t="s">
        <v>232</v>
      </c>
    </row>
    <row r="137" s="2" customFormat="1" ht="16.5" customHeight="1">
      <c r="A137" s="38"/>
      <c r="B137" s="39"/>
      <c r="C137" s="246" t="s">
        <v>91</v>
      </c>
      <c r="D137" s="246" t="s">
        <v>226</v>
      </c>
      <c r="E137" s="247" t="s">
        <v>233</v>
      </c>
      <c r="F137" s="248" t="s">
        <v>234</v>
      </c>
      <c r="G137" s="249" t="s">
        <v>229</v>
      </c>
      <c r="H137" s="250">
        <v>40</v>
      </c>
      <c r="I137" s="251"/>
      <c r="J137" s="252">
        <f>ROUND(I137*H137,2)</f>
        <v>0</v>
      </c>
      <c r="K137" s="248" t="s">
        <v>230</v>
      </c>
      <c r="L137" s="44"/>
      <c r="M137" s="253" t="s">
        <v>1</v>
      </c>
      <c r="N137" s="254" t="s">
        <v>47</v>
      </c>
      <c r="O137" s="91"/>
      <c r="P137" s="255">
        <f>O137*H137</f>
        <v>0</v>
      </c>
      <c r="Q137" s="255">
        <v>0.00018000000000000001</v>
      </c>
      <c r="R137" s="255">
        <f>Q137*H137</f>
        <v>0.0072000000000000007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231</v>
      </c>
      <c r="AT137" s="257" t="s">
        <v>226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235</v>
      </c>
    </row>
    <row r="138" s="2" customFormat="1" ht="21.75" customHeight="1">
      <c r="A138" s="38"/>
      <c r="B138" s="39"/>
      <c r="C138" s="246" t="s">
        <v>236</v>
      </c>
      <c r="D138" s="246" t="s">
        <v>226</v>
      </c>
      <c r="E138" s="247" t="s">
        <v>237</v>
      </c>
      <c r="F138" s="248" t="s">
        <v>238</v>
      </c>
      <c r="G138" s="249" t="s">
        <v>239</v>
      </c>
      <c r="H138" s="250">
        <v>15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0.036904300000000001</v>
      </c>
      <c r="R138" s="255">
        <f>Q138*H138</f>
        <v>0.55356450000000001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231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231</v>
      </c>
      <c r="BM138" s="257" t="s">
        <v>240</v>
      </c>
    </row>
    <row r="139" s="2" customFormat="1" ht="16.5" customHeight="1">
      <c r="A139" s="38"/>
      <c r="B139" s="39"/>
      <c r="C139" s="246" t="s">
        <v>231</v>
      </c>
      <c r="D139" s="246" t="s">
        <v>226</v>
      </c>
      <c r="E139" s="247" t="s">
        <v>241</v>
      </c>
      <c r="F139" s="248" t="s">
        <v>242</v>
      </c>
      <c r="G139" s="249" t="s">
        <v>239</v>
      </c>
      <c r="H139" s="250">
        <v>15</v>
      </c>
      <c r="I139" s="251"/>
      <c r="J139" s="252">
        <f>ROUND(I139*H139,2)</f>
        <v>0</v>
      </c>
      <c r="K139" s="248" t="s">
        <v>1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231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231</v>
      </c>
      <c r="BM139" s="257" t="s">
        <v>243</v>
      </c>
    </row>
    <row r="140" s="2" customFormat="1" ht="21.75" customHeight="1">
      <c r="A140" s="38"/>
      <c r="B140" s="39"/>
      <c r="C140" s="246" t="s">
        <v>244</v>
      </c>
      <c r="D140" s="246" t="s">
        <v>226</v>
      </c>
      <c r="E140" s="247" t="s">
        <v>245</v>
      </c>
      <c r="F140" s="248" t="s">
        <v>246</v>
      </c>
      <c r="G140" s="249" t="s">
        <v>247</v>
      </c>
      <c r="H140" s="250">
        <v>456.69099999999997</v>
      </c>
      <c r="I140" s="251"/>
      <c r="J140" s="252">
        <f>ROUND(I140*H140,2)</f>
        <v>0</v>
      </c>
      <c r="K140" s="248" t="s">
        <v>230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248</v>
      </c>
    </row>
    <row r="141" s="2" customFormat="1" ht="21.75" customHeight="1">
      <c r="A141" s="38"/>
      <c r="B141" s="39"/>
      <c r="C141" s="246" t="s">
        <v>249</v>
      </c>
      <c r="D141" s="246" t="s">
        <v>226</v>
      </c>
      <c r="E141" s="247" t="s">
        <v>250</v>
      </c>
      <c r="F141" s="248" t="s">
        <v>251</v>
      </c>
      <c r="G141" s="249" t="s">
        <v>247</v>
      </c>
      <c r="H141" s="250">
        <v>456.69099999999997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252</v>
      </c>
    </row>
    <row r="142" s="2" customFormat="1" ht="21.75" customHeight="1">
      <c r="A142" s="38"/>
      <c r="B142" s="39"/>
      <c r="C142" s="246" t="s">
        <v>253</v>
      </c>
      <c r="D142" s="246" t="s">
        <v>226</v>
      </c>
      <c r="E142" s="247" t="s">
        <v>254</v>
      </c>
      <c r="F142" s="248" t="s">
        <v>255</v>
      </c>
      <c r="G142" s="249" t="s">
        <v>247</v>
      </c>
      <c r="H142" s="250">
        <v>456.69099999999997</v>
      </c>
      <c r="I142" s="251"/>
      <c r="J142" s="252">
        <f>ROUND(I142*H142,2)</f>
        <v>0</v>
      </c>
      <c r="K142" s="248" t="s">
        <v>230</v>
      </c>
      <c r="L142" s="44"/>
      <c r="M142" s="253" t="s">
        <v>1</v>
      </c>
      <c r="N142" s="254" t="s">
        <v>47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231</v>
      </c>
      <c r="AT142" s="257" t="s">
        <v>226</v>
      </c>
      <c r="AU142" s="257" t="s">
        <v>91</v>
      </c>
      <c r="AY142" s="16" t="s">
        <v>224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89</v>
      </c>
      <c r="BK142" s="258">
        <f>ROUND(I142*H142,2)</f>
        <v>0</v>
      </c>
      <c r="BL142" s="16" t="s">
        <v>231</v>
      </c>
      <c r="BM142" s="257" t="s">
        <v>256</v>
      </c>
    </row>
    <row r="143" s="2" customFormat="1" ht="21.75" customHeight="1">
      <c r="A143" s="38"/>
      <c r="B143" s="39"/>
      <c r="C143" s="246" t="s">
        <v>257</v>
      </c>
      <c r="D143" s="246" t="s">
        <v>226</v>
      </c>
      <c r="E143" s="247" t="s">
        <v>258</v>
      </c>
      <c r="F143" s="248" t="s">
        <v>259</v>
      </c>
      <c r="G143" s="249" t="s">
        <v>247</v>
      </c>
      <c r="H143" s="250">
        <v>7763.7470000000003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260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262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13" customFormat="1">
      <c r="A145" s="13"/>
      <c r="B145" s="263"/>
      <c r="C145" s="264"/>
      <c r="D145" s="259" t="s">
        <v>263</v>
      </c>
      <c r="E145" s="264"/>
      <c r="F145" s="265" t="s">
        <v>264</v>
      </c>
      <c r="G145" s="264"/>
      <c r="H145" s="266">
        <v>7763.7470000000003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2" t="s">
        <v>263</v>
      </c>
      <c r="AU145" s="272" t="s">
        <v>91</v>
      </c>
      <c r="AV145" s="13" t="s">
        <v>91</v>
      </c>
      <c r="AW145" s="13" t="s">
        <v>4</v>
      </c>
      <c r="AX145" s="13" t="s">
        <v>89</v>
      </c>
      <c r="AY145" s="272" t="s">
        <v>224</v>
      </c>
    </row>
    <row r="146" s="2" customFormat="1" ht="21.75" customHeight="1">
      <c r="A146" s="38"/>
      <c r="B146" s="39"/>
      <c r="C146" s="246" t="s">
        <v>265</v>
      </c>
      <c r="D146" s="246" t="s">
        <v>226</v>
      </c>
      <c r="E146" s="247" t="s">
        <v>266</v>
      </c>
      <c r="F146" s="248" t="s">
        <v>267</v>
      </c>
      <c r="G146" s="249" t="s">
        <v>268</v>
      </c>
      <c r="H146" s="250">
        <v>822.04399999999998</v>
      </c>
      <c r="I146" s="251"/>
      <c r="J146" s="252">
        <f>ROUND(I146*H146,2)</f>
        <v>0</v>
      </c>
      <c r="K146" s="248" t="s">
        <v>230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269</v>
      </c>
    </row>
    <row r="147" s="13" customFormat="1">
      <c r="A147" s="13"/>
      <c r="B147" s="263"/>
      <c r="C147" s="264"/>
      <c r="D147" s="259" t="s">
        <v>263</v>
      </c>
      <c r="E147" s="273" t="s">
        <v>1</v>
      </c>
      <c r="F147" s="265" t="s">
        <v>270</v>
      </c>
      <c r="G147" s="264"/>
      <c r="H147" s="266">
        <v>822.04399999999998</v>
      </c>
      <c r="I147" s="267"/>
      <c r="J147" s="264"/>
      <c r="K147" s="264"/>
      <c r="L147" s="268"/>
      <c r="M147" s="269"/>
      <c r="N147" s="270"/>
      <c r="O147" s="270"/>
      <c r="P147" s="270"/>
      <c r="Q147" s="270"/>
      <c r="R147" s="270"/>
      <c r="S147" s="270"/>
      <c r="T147" s="27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2" t="s">
        <v>263</v>
      </c>
      <c r="AU147" s="272" t="s">
        <v>91</v>
      </c>
      <c r="AV147" s="13" t="s">
        <v>91</v>
      </c>
      <c r="AW147" s="13" t="s">
        <v>38</v>
      </c>
      <c r="AX147" s="13" t="s">
        <v>89</v>
      </c>
      <c r="AY147" s="272" t="s">
        <v>224</v>
      </c>
    </row>
    <row r="148" s="2" customFormat="1" ht="16.5" customHeight="1">
      <c r="A148" s="38"/>
      <c r="B148" s="39"/>
      <c r="C148" s="246" t="s">
        <v>271</v>
      </c>
      <c r="D148" s="246" t="s">
        <v>226</v>
      </c>
      <c r="E148" s="247" t="s">
        <v>272</v>
      </c>
      <c r="F148" s="248" t="s">
        <v>273</v>
      </c>
      <c r="G148" s="249" t="s">
        <v>229</v>
      </c>
      <c r="H148" s="250">
        <v>57.924999999999997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231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274</v>
      </c>
    </row>
    <row r="149" s="13" customFormat="1">
      <c r="A149" s="13"/>
      <c r="B149" s="263"/>
      <c r="C149" s="264"/>
      <c r="D149" s="259" t="s">
        <v>263</v>
      </c>
      <c r="E149" s="273" t="s">
        <v>1</v>
      </c>
      <c r="F149" s="265" t="s">
        <v>275</v>
      </c>
      <c r="G149" s="264"/>
      <c r="H149" s="266">
        <v>31.954999999999998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263</v>
      </c>
      <c r="AU149" s="272" t="s">
        <v>91</v>
      </c>
      <c r="AV149" s="13" t="s">
        <v>91</v>
      </c>
      <c r="AW149" s="13" t="s">
        <v>38</v>
      </c>
      <c r="AX149" s="13" t="s">
        <v>82</v>
      </c>
      <c r="AY149" s="272" t="s">
        <v>224</v>
      </c>
    </row>
    <row r="150" s="13" customFormat="1">
      <c r="A150" s="13"/>
      <c r="B150" s="263"/>
      <c r="C150" s="264"/>
      <c r="D150" s="259" t="s">
        <v>263</v>
      </c>
      <c r="E150" s="273" t="s">
        <v>1</v>
      </c>
      <c r="F150" s="265" t="s">
        <v>276</v>
      </c>
      <c r="G150" s="264"/>
      <c r="H150" s="266">
        <v>25.969999999999999</v>
      </c>
      <c r="I150" s="267"/>
      <c r="J150" s="264"/>
      <c r="K150" s="264"/>
      <c r="L150" s="268"/>
      <c r="M150" s="269"/>
      <c r="N150" s="270"/>
      <c r="O150" s="270"/>
      <c r="P150" s="270"/>
      <c r="Q150" s="270"/>
      <c r="R150" s="270"/>
      <c r="S150" s="270"/>
      <c r="T150" s="27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2" t="s">
        <v>263</v>
      </c>
      <c r="AU150" s="272" t="s">
        <v>91</v>
      </c>
      <c r="AV150" s="13" t="s">
        <v>91</v>
      </c>
      <c r="AW150" s="13" t="s">
        <v>38</v>
      </c>
      <c r="AX150" s="13" t="s">
        <v>82</v>
      </c>
      <c r="AY150" s="272" t="s">
        <v>224</v>
      </c>
    </row>
    <row r="151" s="14" customFormat="1">
      <c r="A151" s="14"/>
      <c r="B151" s="274"/>
      <c r="C151" s="275"/>
      <c r="D151" s="259" t="s">
        <v>263</v>
      </c>
      <c r="E151" s="276" t="s">
        <v>1</v>
      </c>
      <c r="F151" s="277" t="s">
        <v>277</v>
      </c>
      <c r="G151" s="275"/>
      <c r="H151" s="278">
        <v>57.924999999999997</v>
      </c>
      <c r="I151" s="279"/>
      <c r="J151" s="275"/>
      <c r="K151" s="275"/>
      <c r="L151" s="280"/>
      <c r="M151" s="281"/>
      <c r="N151" s="282"/>
      <c r="O151" s="282"/>
      <c r="P151" s="282"/>
      <c r="Q151" s="282"/>
      <c r="R151" s="282"/>
      <c r="S151" s="282"/>
      <c r="T151" s="28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4" t="s">
        <v>263</v>
      </c>
      <c r="AU151" s="284" t="s">
        <v>91</v>
      </c>
      <c r="AV151" s="14" t="s">
        <v>231</v>
      </c>
      <c r="AW151" s="14" t="s">
        <v>38</v>
      </c>
      <c r="AX151" s="14" t="s">
        <v>89</v>
      </c>
      <c r="AY151" s="284" t="s">
        <v>224</v>
      </c>
    </row>
    <row r="152" s="2" customFormat="1" ht="21.75" customHeight="1">
      <c r="A152" s="38"/>
      <c r="B152" s="39"/>
      <c r="C152" s="246" t="s">
        <v>278</v>
      </c>
      <c r="D152" s="246" t="s">
        <v>226</v>
      </c>
      <c r="E152" s="247" t="s">
        <v>279</v>
      </c>
      <c r="F152" s="248" t="s">
        <v>280</v>
      </c>
      <c r="G152" s="249" t="s">
        <v>247</v>
      </c>
      <c r="H152" s="250">
        <v>192.459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281</v>
      </c>
    </row>
    <row r="153" s="2" customFormat="1" ht="16.5" customHeight="1">
      <c r="A153" s="38"/>
      <c r="B153" s="39"/>
      <c r="C153" s="285" t="s">
        <v>282</v>
      </c>
      <c r="D153" s="285" t="s">
        <v>283</v>
      </c>
      <c r="E153" s="286" t="s">
        <v>284</v>
      </c>
      <c r="F153" s="287" t="s">
        <v>285</v>
      </c>
      <c r="G153" s="288" t="s">
        <v>268</v>
      </c>
      <c r="H153" s="289">
        <v>224.33000000000001</v>
      </c>
      <c r="I153" s="290"/>
      <c r="J153" s="291">
        <f>ROUND(I153*H153,2)</f>
        <v>0</v>
      </c>
      <c r="K153" s="287" t="s">
        <v>230</v>
      </c>
      <c r="L153" s="292"/>
      <c r="M153" s="293" t="s">
        <v>1</v>
      </c>
      <c r="N153" s="294" t="s">
        <v>47</v>
      </c>
      <c r="O153" s="91"/>
      <c r="P153" s="255">
        <f>O153*H153</f>
        <v>0</v>
      </c>
      <c r="Q153" s="255">
        <v>1</v>
      </c>
      <c r="R153" s="255">
        <f>Q153*H153</f>
        <v>224.33000000000001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257</v>
      </c>
      <c r="AT153" s="257" t="s">
        <v>283</v>
      </c>
      <c r="AU153" s="257" t="s">
        <v>91</v>
      </c>
      <c r="AY153" s="16" t="s">
        <v>224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89</v>
      </c>
      <c r="BK153" s="258">
        <f>ROUND(I153*H153,2)</f>
        <v>0</v>
      </c>
      <c r="BL153" s="16" t="s">
        <v>231</v>
      </c>
      <c r="BM153" s="257" t="s">
        <v>286</v>
      </c>
    </row>
    <row r="154" s="13" customFormat="1">
      <c r="A154" s="13"/>
      <c r="B154" s="263"/>
      <c r="C154" s="264"/>
      <c r="D154" s="259" t="s">
        <v>263</v>
      </c>
      <c r="E154" s="273" t="s">
        <v>1</v>
      </c>
      <c r="F154" s="265" t="s">
        <v>287</v>
      </c>
      <c r="G154" s="264"/>
      <c r="H154" s="266">
        <v>224.33000000000001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2" t="s">
        <v>263</v>
      </c>
      <c r="AU154" s="272" t="s">
        <v>91</v>
      </c>
      <c r="AV154" s="13" t="s">
        <v>91</v>
      </c>
      <c r="AW154" s="13" t="s">
        <v>38</v>
      </c>
      <c r="AX154" s="13" t="s">
        <v>89</v>
      </c>
      <c r="AY154" s="272" t="s">
        <v>224</v>
      </c>
    </row>
    <row r="155" s="2" customFormat="1" ht="16.5" customHeight="1">
      <c r="A155" s="38"/>
      <c r="B155" s="39"/>
      <c r="C155" s="285" t="s">
        <v>288</v>
      </c>
      <c r="D155" s="285" t="s">
        <v>283</v>
      </c>
      <c r="E155" s="286" t="s">
        <v>289</v>
      </c>
      <c r="F155" s="287" t="s">
        <v>290</v>
      </c>
      <c r="G155" s="288" t="s">
        <v>268</v>
      </c>
      <c r="H155" s="289">
        <v>122.09999999999999</v>
      </c>
      <c r="I155" s="290"/>
      <c r="J155" s="291">
        <f>ROUND(I155*H155,2)</f>
        <v>0</v>
      </c>
      <c r="K155" s="287" t="s">
        <v>230</v>
      </c>
      <c r="L155" s="292"/>
      <c r="M155" s="293" t="s">
        <v>1</v>
      </c>
      <c r="N155" s="294" t="s">
        <v>47</v>
      </c>
      <c r="O155" s="91"/>
      <c r="P155" s="255">
        <f>O155*H155</f>
        <v>0</v>
      </c>
      <c r="Q155" s="255">
        <v>1</v>
      </c>
      <c r="R155" s="255">
        <f>Q155*H155</f>
        <v>122.09999999999999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257</v>
      </c>
      <c r="AT155" s="257" t="s">
        <v>283</v>
      </c>
      <c r="AU155" s="257" t="s">
        <v>91</v>
      </c>
      <c r="AY155" s="16" t="s">
        <v>224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89</v>
      </c>
      <c r="BK155" s="258">
        <f>ROUND(I155*H155,2)</f>
        <v>0</v>
      </c>
      <c r="BL155" s="16" t="s">
        <v>231</v>
      </c>
      <c r="BM155" s="257" t="s">
        <v>291</v>
      </c>
    </row>
    <row r="156" s="13" customFormat="1">
      <c r="A156" s="13"/>
      <c r="B156" s="263"/>
      <c r="C156" s="264"/>
      <c r="D156" s="259" t="s">
        <v>263</v>
      </c>
      <c r="E156" s="273" t="s">
        <v>1</v>
      </c>
      <c r="F156" s="265" t="s">
        <v>292</v>
      </c>
      <c r="G156" s="264"/>
      <c r="H156" s="266">
        <v>122.09999999999999</v>
      </c>
      <c r="I156" s="267"/>
      <c r="J156" s="264"/>
      <c r="K156" s="264"/>
      <c r="L156" s="268"/>
      <c r="M156" s="269"/>
      <c r="N156" s="270"/>
      <c r="O156" s="270"/>
      <c r="P156" s="270"/>
      <c r="Q156" s="270"/>
      <c r="R156" s="270"/>
      <c r="S156" s="270"/>
      <c r="T156" s="27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2" t="s">
        <v>263</v>
      </c>
      <c r="AU156" s="272" t="s">
        <v>91</v>
      </c>
      <c r="AV156" s="13" t="s">
        <v>91</v>
      </c>
      <c r="AW156" s="13" t="s">
        <v>38</v>
      </c>
      <c r="AX156" s="13" t="s">
        <v>89</v>
      </c>
      <c r="AY156" s="272" t="s">
        <v>224</v>
      </c>
    </row>
    <row r="157" s="2" customFormat="1" ht="16.5" customHeight="1">
      <c r="A157" s="38"/>
      <c r="B157" s="39"/>
      <c r="C157" s="246" t="s">
        <v>293</v>
      </c>
      <c r="D157" s="246" t="s">
        <v>226</v>
      </c>
      <c r="E157" s="247" t="s">
        <v>294</v>
      </c>
      <c r="F157" s="248" t="s">
        <v>295</v>
      </c>
      <c r="G157" s="249" t="s">
        <v>229</v>
      </c>
      <c r="H157" s="250">
        <v>190</v>
      </c>
      <c r="I157" s="251"/>
      <c r="J157" s="252">
        <f>ROUND(I157*H157,2)</f>
        <v>0</v>
      </c>
      <c r="K157" s="248" t="s">
        <v>230</v>
      </c>
      <c r="L157" s="44"/>
      <c r="M157" s="253" t="s">
        <v>1</v>
      </c>
      <c r="N157" s="254" t="s">
        <v>47</v>
      </c>
      <c r="O157" s="91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231</v>
      </c>
      <c r="AT157" s="257" t="s">
        <v>226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296</v>
      </c>
    </row>
    <row r="158" s="12" customFormat="1" ht="22.8" customHeight="1">
      <c r="A158" s="12"/>
      <c r="B158" s="230"/>
      <c r="C158" s="231"/>
      <c r="D158" s="232" t="s">
        <v>81</v>
      </c>
      <c r="E158" s="244" t="s">
        <v>91</v>
      </c>
      <c r="F158" s="244" t="s">
        <v>297</v>
      </c>
      <c r="G158" s="231"/>
      <c r="H158" s="231"/>
      <c r="I158" s="234"/>
      <c r="J158" s="245">
        <f>BK158</f>
        <v>0</v>
      </c>
      <c r="K158" s="231"/>
      <c r="L158" s="236"/>
      <c r="M158" s="237"/>
      <c r="N158" s="238"/>
      <c r="O158" s="238"/>
      <c r="P158" s="239">
        <f>SUM(P159:P171)</f>
        <v>0</v>
      </c>
      <c r="Q158" s="238"/>
      <c r="R158" s="239">
        <f>SUM(R159:R171)</f>
        <v>0.46581697999999999</v>
      </c>
      <c r="S158" s="238"/>
      <c r="T158" s="240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41" t="s">
        <v>89</v>
      </c>
      <c r="AT158" s="242" t="s">
        <v>81</v>
      </c>
      <c r="AU158" s="242" t="s">
        <v>89</v>
      </c>
      <c r="AY158" s="241" t="s">
        <v>224</v>
      </c>
      <c r="BK158" s="243">
        <f>SUM(BK159:BK171)</f>
        <v>0</v>
      </c>
    </row>
    <row r="159" s="2" customFormat="1" ht="21.75" customHeight="1">
      <c r="A159" s="38"/>
      <c r="B159" s="39"/>
      <c r="C159" s="246" t="s">
        <v>8</v>
      </c>
      <c r="D159" s="246" t="s">
        <v>226</v>
      </c>
      <c r="E159" s="247" t="s">
        <v>298</v>
      </c>
      <c r="F159" s="248" t="s">
        <v>299</v>
      </c>
      <c r="G159" s="249" t="s">
        <v>247</v>
      </c>
      <c r="H159" s="250">
        <v>5.093</v>
      </c>
      <c r="I159" s="251"/>
      <c r="J159" s="252">
        <f>ROUND(I159*H159,2)</f>
        <v>0</v>
      </c>
      <c r="K159" s="248" t="s">
        <v>230</v>
      </c>
      <c r="L159" s="44"/>
      <c r="M159" s="253" t="s">
        <v>1</v>
      </c>
      <c r="N159" s="254" t="s">
        <v>47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231</v>
      </c>
      <c r="AT159" s="257" t="s">
        <v>226</v>
      </c>
      <c r="AU159" s="257" t="s">
        <v>91</v>
      </c>
      <c r="AY159" s="16" t="s">
        <v>224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89</v>
      </c>
      <c r="BK159" s="258">
        <f>ROUND(I159*H159,2)</f>
        <v>0</v>
      </c>
      <c r="BL159" s="16" t="s">
        <v>231</v>
      </c>
      <c r="BM159" s="257" t="s">
        <v>300</v>
      </c>
    </row>
    <row r="160" s="13" customFormat="1">
      <c r="A160" s="13"/>
      <c r="B160" s="263"/>
      <c r="C160" s="264"/>
      <c r="D160" s="259" t="s">
        <v>263</v>
      </c>
      <c r="E160" s="273" t="s">
        <v>1</v>
      </c>
      <c r="F160" s="265" t="s">
        <v>301</v>
      </c>
      <c r="G160" s="264"/>
      <c r="H160" s="266">
        <v>3.7799999999999998</v>
      </c>
      <c r="I160" s="267"/>
      <c r="J160" s="264"/>
      <c r="K160" s="264"/>
      <c r="L160" s="268"/>
      <c r="M160" s="269"/>
      <c r="N160" s="270"/>
      <c r="O160" s="270"/>
      <c r="P160" s="270"/>
      <c r="Q160" s="270"/>
      <c r="R160" s="270"/>
      <c r="S160" s="270"/>
      <c r="T160" s="27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2" t="s">
        <v>263</v>
      </c>
      <c r="AU160" s="272" t="s">
        <v>91</v>
      </c>
      <c r="AV160" s="13" t="s">
        <v>91</v>
      </c>
      <c r="AW160" s="13" t="s">
        <v>38</v>
      </c>
      <c r="AX160" s="13" t="s">
        <v>82</v>
      </c>
      <c r="AY160" s="272" t="s">
        <v>224</v>
      </c>
    </row>
    <row r="161" s="13" customFormat="1">
      <c r="A161" s="13"/>
      <c r="B161" s="263"/>
      <c r="C161" s="264"/>
      <c r="D161" s="259" t="s">
        <v>263</v>
      </c>
      <c r="E161" s="273" t="s">
        <v>1</v>
      </c>
      <c r="F161" s="265" t="s">
        <v>302</v>
      </c>
      <c r="G161" s="264"/>
      <c r="H161" s="266">
        <v>1.3129999999999999</v>
      </c>
      <c r="I161" s="267"/>
      <c r="J161" s="264"/>
      <c r="K161" s="264"/>
      <c r="L161" s="268"/>
      <c r="M161" s="269"/>
      <c r="N161" s="270"/>
      <c r="O161" s="270"/>
      <c r="P161" s="270"/>
      <c r="Q161" s="270"/>
      <c r="R161" s="270"/>
      <c r="S161" s="270"/>
      <c r="T161" s="27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2" t="s">
        <v>263</v>
      </c>
      <c r="AU161" s="272" t="s">
        <v>91</v>
      </c>
      <c r="AV161" s="13" t="s">
        <v>91</v>
      </c>
      <c r="AW161" s="13" t="s">
        <v>38</v>
      </c>
      <c r="AX161" s="13" t="s">
        <v>82</v>
      </c>
      <c r="AY161" s="272" t="s">
        <v>224</v>
      </c>
    </row>
    <row r="162" s="14" customFormat="1">
      <c r="A162" s="14"/>
      <c r="B162" s="274"/>
      <c r="C162" s="275"/>
      <c r="D162" s="259" t="s">
        <v>263</v>
      </c>
      <c r="E162" s="276" t="s">
        <v>1</v>
      </c>
      <c r="F162" s="277" t="s">
        <v>277</v>
      </c>
      <c r="G162" s="275"/>
      <c r="H162" s="278">
        <v>5.093</v>
      </c>
      <c r="I162" s="279"/>
      <c r="J162" s="275"/>
      <c r="K162" s="275"/>
      <c r="L162" s="280"/>
      <c r="M162" s="281"/>
      <c r="N162" s="282"/>
      <c r="O162" s="282"/>
      <c r="P162" s="282"/>
      <c r="Q162" s="282"/>
      <c r="R162" s="282"/>
      <c r="S162" s="282"/>
      <c r="T162" s="28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4" t="s">
        <v>263</v>
      </c>
      <c r="AU162" s="284" t="s">
        <v>91</v>
      </c>
      <c r="AV162" s="14" t="s">
        <v>231</v>
      </c>
      <c r="AW162" s="14" t="s">
        <v>38</v>
      </c>
      <c r="AX162" s="14" t="s">
        <v>89</v>
      </c>
      <c r="AY162" s="284" t="s">
        <v>224</v>
      </c>
    </row>
    <row r="163" s="2" customFormat="1" ht="16.5" customHeight="1">
      <c r="A163" s="38"/>
      <c r="B163" s="39"/>
      <c r="C163" s="246" t="s">
        <v>303</v>
      </c>
      <c r="D163" s="246" t="s">
        <v>226</v>
      </c>
      <c r="E163" s="247" t="s">
        <v>304</v>
      </c>
      <c r="F163" s="248" t="s">
        <v>305</v>
      </c>
      <c r="G163" s="249" t="s">
        <v>229</v>
      </c>
      <c r="H163" s="250">
        <v>4.2300000000000004</v>
      </c>
      <c r="I163" s="251"/>
      <c r="J163" s="252">
        <f>ROUND(I163*H163,2)</f>
        <v>0</v>
      </c>
      <c r="K163" s="248" t="s">
        <v>230</v>
      </c>
      <c r="L163" s="44"/>
      <c r="M163" s="253" t="s">
        <v>1</v>
      </c>
      <c r="N163" s="254" t="s">
        <v>47</v>
      </c>
      <c r="O163" s="91"/>
      <c r="P163" s="255">
        <f>O163*H163</f>
        <v>0</v>
      </c>
      <c r="Q163" s="255">
        <v>0.0014357</v>
      </c>
      <c r="R163" s="255">
        <f>Q163*H163</f>
        <v>0.0060730110000000006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231</v>
      </c>
      <c r="AT163" s="257" t="s">
        <v>226</v>
      </c>
      <c r="AU163" s="257" t="s">
        <v>91</v>
      </c>
      <c r="AY163" s="16" t="s">
        <v>224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89</v>
      </c>
      <c r="BK163" s="258">
        <f>ROUND(I163*H163,2)</f>
        <v>0</v>
      </c>
      <c r="BL163" s="16" t="s">
        <v>231</v>
      </c>
      <c r="BM163" s="257" t="s">
        <v>306</v>
      </c>
    </row>
    <row r="164" s="13" customFormat="1">
      <c r="A164" s="13"/>
      <c r="B164" s="263"/>
      <c r="C164" s="264"/>
      <c r="D164" s="259" t="s">
        <v>263</v>
      </c>
      <c r="E164" s="273" t="s">
        <v>1</v>
      </c>
      <c r="F164" s="265" t="s">
        <v>307</v>
      </c>
      <c r="G164" s="264"/>
      <c r="H164" s="266">
        <v>2.48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38</v>
      </c>
      <c r="AX164" s="13" t="s">
        <v>82</v>
      </c>
      <c r="AY164" s="272" t="s">
        <v>224</v>
      </c>
    </row>
    <row r="165" s="13" customFormat="1">
      <c r="A165" s="13"/>
      <c r="B165" s="263"/>
      <c r="C165" s="264"/>
      <c r="D165" s="259" t="s">
        <v>263</v>
      </c>
      <c r="E165" s="273" t="s">
        <v>1</v>
      </c>
      <c r="F165" s="265" t="s">
        <v>308</v>
      </c>
      <c r="G165" s="264"/>
      <c r="H165" s="266">
        <v>1.75</v>
      </c>
      <c r="I165" s="267"/>
      <c r="J165" s="264"/>
      <c r="K165" s="264"/>
      <c r="L165" s="268"/>
      <c r="M165" s="269"/>
      <c r="N165" s="270"/>
      <c r="O165" s="270"/>
      <c r="P165" s="270"/>
      <c r="Q165" s="270"/>
      <c r="R165" s="270"/>
      <c r="S165" s="270"/>
      <c r="T165" s="27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2" t="s">
        <v>263</v>
      </c>
      <c r="AU165" s="272" t="s">
        <v>91</v>
      </c>
      <c r="AV165" s="13" t="s">
        <v>91</v>
      </c>
      <c r="AW165" s="13" t="s">
        <v>38</v>
      </c>
      <c r="AX165" s="13" t="s">
        <v>82</v>
      </c>
      <c r="AY165" s="272" t="s">
        <v>224</v>
      </c>
    </row>
    <row r="166" s="14" customFormat="1">
      <c r="A166" s="14"/>
      <c r="B166" s="274"/>
      <c r="C166" s="275"/>
      <c r="D166" s="259" t="s">
        <v>263</v>
      </c>
      <c r="E166" s="276" t="s">
        <v>1</v>
      </c>
      <c r="F166" s="277" t="s">
        <v>277</v>
      </c>
      <c r="G166" s="275"/>
      <c r="H166" s="278">
        <v>4.2300000000000004</v>
      </c>
      <c r="I166" s="279"/>
      <c r="J166" s="275"/>
      <c r="K166" s="275"/>
      <c r="L166" s="280"/>
      <c r="M166" s="281"/>
      <c r="N166" s="282"/>
      <c r="O166" s="282"/>
      <c r="P166" s="282"/>
      <c r="Q166" s="282"/>
      <c r="R166" s="282"/>
      <c r="S166" s="282"/>
      <c r="T166" s="28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4" t="s">
        <v>263</v>
      </c>
      <c r="AU166" s="284" t="s">
        <v>91</v>
      </c>
      <c r="AV166" s="14" t="s">
        <v>231</v>
      </c>
      <c r="AW166" s="14" t="s">
        <v>38</v>
      </c>
      <c r="AX166" s="14" t="s">
        <v>89</v>
      </c>
      <c r="AY166" s="284" t="s">
        <v>224</v>
      </c>
    </row>
    <row r="167" s="2" customFormat="1" ht="16.5" customHeight="1">
      <c r="A167" s="38"/>
      <c r="B167" s="39"/>
      <c r="C167" s="246" t="s">
        <v>309</v>
      </c>
      <c r="D167" s="246" t="s">
        <v>226</v>
      </c>
      <c r="E167" s="247" t="s">
        <v>310</v>
      </c>
      <c r="F167" s="248" t="s">
        <v>311</v>
      </c>
      <c r="G167" s="249" t="s">
        <v>229</v>
      </c>
      <c r="H167" s="250">
        <v>4.2300000000000004</v>
      </c>
      <c r="I167" s="251"/>
      <c r="J167" s="252">
        <f>ROUND(I167*H167,2)</f>
        <v>0</v>
      </c>
      <c r="K167" s="248" t="s">
        <v>230</v>
      </c>
      <c r="L167" s="44"/>
      <c r="M167" s="253" t="s">
        <v>1</v>
      </c>
      <c r="N167" s="254" t="s">
        <v>47</v>
      </c>
      <c r="O167" s="91"/>
      <c r="P167" s="255">
        <f>O167*H167</f>
        <v>0</v>
      </c>
      <c r="Q167" s="255">
        <v>3.6000000000000001E-05</v>
      </c>
      <c r="R167" s="255">
        <f>Q167*H167</f>
        <v>0.00015228000000000003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312</v>
      </c>
    </row>
    <row r="168" s="2" customFormat="1" ht="21.75" customHeight="1">
      <c r="A168" s="38"/>
      <c r="B168" s="39"/>
      <c r="C168" s="246" t="s">
        <v>313</v>
      </c>
      <c r="D168" s="246" t="s">
        <v>226</v>
      </c>
      <c r="E168" s="247" t="s">
        <v>314</v>
      </c>
      <c r="F168" s="248" t="s">
        <v>315</v>
      </c>
      <c r="G168" s="249" t="s">
        <v>268</v>
      </c>
      <c r="H168" s="250">
        <v>0.311</v>
      </c>
      <c r="I168" s="251"/>
      <c r="J168" s="252">
        <f>ROUND(I168*H168,2)</f>
        <v>0</v>
      </c>
      <c r="K168" s="248" t="s">
        <v>230</v>
      </c>
      <c r="L168" s="44"/>
      <c r="M168" s="253" t="s">
        <v>1</v>
      </c>
      <c r="N168" s="254" t="s">
        <v>47</v>
      </c>
      <c r="O168" s="91"/>
      <c r="P168" s="255">
        <f>O168*H168</f>
        <v>0</v>
      </c>
      <c r="Q168" s="255">
        <v>1.038217</v>
      </c>
      <c r="R168" s="255">
        <f>Q168*H168</f>
        <v>0.32288548699999997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316</v>
      </c>
    </row>
    <row r="169" s="13" customFormat="1">
      <c r="A169" s="13"/>
      <c r="B169" s="263"/>
      <c r="C169" s="264"/>
      <c r="D169" s="259" t="s">
        <v>263</v>
      </c>
      <c r="E169" s="273" t="s">
        <v>1</v>
      </c>
      <c r="F169" s="265" t="s">
        <v>317</v>
      </c>
      <c r="G169" s="264"/>
      <c r="H169" s="266">
        <v>0.311</v>
      </c>
      <c r="I169" s="267"/>
      <c r="J169" s="264"/>
      <c r="K169" s="264"/>
      <c r="L169" s="268"/>
      <c r="M169" s="269"/>
      <c r="N169" s="270"/>
      <c r="O169" s="270"/>
      <c r="P169" s="270"/>
      <c r="Q169" s="270"/>
      <c r="R169" s="270"/>
      <c r="S169" s="270"/>
      <c r="T169" s="27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2" t="s">
        <v>263</v>
      </c>
      <c r="AU169" s="272" t="s">
        <v>91</v>
      </c>
      <c r="AV169" s="13" t="s">
        <v>91</v>
      </c>
      <c r="AW169" s="13" t="s">
        <v>38</v>
      </c>
      <c r="AX169" s="13" t="s">
        <v>89</v>
      </c>
      <c r="AY169" s="272" t="s">
        <v>224</v>
      </c>
    </row>
    <row r="170" s="2" customFormat="1" ht="21.75" customHeight="1">
      <c r="A170" s="38"/>
      <c r="B170" s="39"/>
      <c r="C170" s="246" t="s">
        <v>318</v>
      </c>
      <c r="D170" s="246" t="s">
        <v>226</v>
      </c>
      <c r="E170" s="247" t="s">
        <v>319</v>
      </c>
      <c r="F170" s="248" t="s">
        <v>320</v>
      </c>
      <c r="G170" s="249" t="s">
        <v>268</v>
      </c>
      <c r="H170" s="250">
        <v>0.129</v>
      </c>
      <c r="I170" s="251"/>
      <c r="J170" s="252">
        <f>ROUND(I170*H170,2)</f>
        <v>0</v>
      </c>
      <c r="K170" s="248" t="s">
        <v>230</v>
      </c>
      <c r="L170" s="44"/>
      <c r="M170" s="253" t="s">
        <v>1</v>
      </c>
      <c r="N170" s="254" t="s">
        <v>47</v>
      </c>
      <c r="O170" s="91"/>
      <c r="P170" s="255">
        <f>O170*H170</f>
        <v>0</v>
      </c>
      <c r="Q170" s="255">
        <v>1.0597380000000001</v>
      </c>
      <c r="R170" s="255">
        <f>Q170*H170</f>
        <v>0.136706202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231</v>
      </c>
      <c r="AT170" s="257" t="s">
        <v>226</v>
      </c>
      <c r="AU170" s="257" t="s">
        <v>91</v>
      </c>
      <c r="AY170" s="16" t="s">
        <v>224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6" t="s">
        <v>89</v>
      </c>
      <c r="BK170" s="258">
        <f>ROUND(I170*H170,2)</f>
        <v>0</v>
      </c>
      <c r="BL170" s="16" t="s">
        <v>231</v>
      </c>
      <c r="BM170" s="257" t="s">
        <v>321</v>
      </c>
    </row>
    <row r="171" s="13" customFormat="1">
      <c r="A171" s="13"/>
      <c r="B171" s="263"/>
      <c r="C171" s="264"/>
      <c r="D171" s="259" t="s">
        <v>263</v>
      </c>
      <c r="E171" s="273" t="s">
        <v>1</v>
      </c>
      <c r="F171" s="265" t="s">
        <v>322</v>
      </c>
      <c r="G171" s="264"/>
      <c r="H171" s="266">
        <v>0.129</v>
      </c>
      <c r="I171" s="267"/>
      <c r="J171" s="264"/>
      <c r="K171" s="264"/>
      <c r="L171" s="268"/>
      <c r="M171" s="269"/>
      <c r="N171" s="270"/>
      <c r="O171" s="270"/>
      <c r="P171" s="270"/>
      <c r="Q171" s="270"/>
      <c r="R171" s="270"/>
      <c r="S171" s="270"/>
      <c r="T171" s="27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2" t="s">
        <v>263</v>
      </c>
      <c r="AU171" s="272" t="s">
        <v>91</v>
      </c>
      <c r="AV171" s="13" t="s">
        <v>91</v>
      </c>
      <c r="AW171" s="13" t="s">
        <v>38</v>
      </c>
      <c r="AX171" s="13" t="s">
        <v>89</v>
      </c>
      <c r="AY171" s="272" t="s">
        <v>224</v>
      </c>
    </row>
    <row r="172" s="12" customFormat="1" ht="22.8" customHeight="1">
      <c r="A172" s="12"/>
      <c r="B172" s="230"/>
      <c r="C172" s="231"/>
      <c r="D172" s="232" t="s">
        <v>81</v>
      </c>
      <c r="E172" s="244" t="s">
        <v>236</v>
      </c>
      <c r="F172" s="244" t="s">
        <v>323</v>
      </c>
      <c r="G172" s="231"/>
      <c r="H172" s="231"/>
      <c r="I172" s="234"/>
      <c r="J172" s="245">
        <f>BK172</f>
        <v>0</v>
      </c>
      <c r="K172" s="231"/>
      <c r="L172" s="236"/>
      <c r="M172" s="237"/>
      <c r="N172" s="238"/>
      <c r="O172" s="238"/>
      <c r="P172" s="239">
        <f>SUM(P173:P181)</f>
        <v>0</v>
      </c>
      <c r="Q172" s="238"/>
      <c r="R172" s="239">
        <f>SUM(R173:R181)</f>
        <v>225.76545621</v>
      </c>
      <c r="S172" s="238"/>
      <c r="T172" s="240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41" t="s">
        <v>89</v>
      </c>
      <c r="AT172" s="242" t="s">
        <v>81</v>
      </c>
      <c r="AU172" s="242" t="s">
        <v>89</v>
      </c>
      <c r="AY172" s="241" t="s">
        <v>224</v>
      </c>
      <c r="BK172" s="243">
        <f>SUM(BK173:BK181)</f>
        <v>0</v>
      </c>
    </row>
    <row r="173" s="2" customFormat="1" ht="16.5" customHeight="1">
      <c r="A173" s="38"/>
      <c r="B173" s="39"/>
      <c r="C173" s="246" t="s">
        <v>324</v>
      </c>
      <c r="D173" s="246" t="s">
        <v>226</v>
      </c>
      <c r="E173" s="247" t="s">
        <v>325</v>
      </c>
      <c r="F173" s="248" t="s">
        <v>326</v>
      </c>
      <c r="G173" s="249" t="s">
        <v>247</v>
      </c>
      <c r="H173" s="250">
        <v>4.8529999999999998</v>
      </c>
      <c r="I173" s="251"/>
      <c r="J173" s="252">
        <f>ROUND(I173*H173,2)</f>
        <v>0</v>
      </c>
      <c r="K173" s="248" t="s">
        <v>230</v>
      </c>
      <c r="L173" s="44"/>
      <c r="M173" s="253" t="s">
        <v>1</v>
      </c>
      <c r="N173" s="254" t="s">
        <v>47</v>
      </c>
      <c r="O173" s="91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231</v>
      </c>
      <c r="AT173" s="257" t="s">
        <v>226</v>
      </c>
      <c r="AU173" s="257" t="s">
        <v>91</v>
      </c>
      <c r="AY173" s="16" t="s">
        <v>224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89</v>
      </c>
      <c r="BK173" s="258">
        <f>ROUND(I173*H173,2)</f>
        <v>0</v>
      </c>
      <c r="BL173" s="16" t="s">
        <v>231</v>
      </c>
      <c r="BM173" s="257" t="s">
        <v>327</v>
      </c>
    </row>
    <row r="174" s="13" customFormat="1">
      <c r="A174" s="13"/>
      <c r="B174" s="263"/>
      <c r="C174" s="264"/>
      <c r="D174" s="259" t="s">
        <v>263</v>
      </c>
      <c r="E174" s="273" t="s">
        <v>1</v>
      </c>
      <c r="F174" s="265" t="s">
        <v>328</v>
      </c>
      <c r="G174" s="264"/>
      <c r="H174" s="266">
        <v>4.8529999999999998</v>
      </c>
      <c r="I174" s="267"/>
      <c r="J174" s="264"/>
      <c r="K174" s="264"/>
      <c r="L174" s="268"/>
      <c r="M174" s="269"/>
      <c r="N174" s="270"/>
      <c r="O174" s="270"/>
      <c r="P174" s="270"/>
      <c r="Q174" s="270"/>
      <c r="R174" s="270"/>
      <c r="S174" s="270"/>
      <c r="T174" s="27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2" t="s">
        <v>263</v>
      </c>
      <c r="AU174" s="272" t="s">
        <v>91</v>
      </c>
      <c r="AV174" s="13" t="s">
        <v>91</v>
      </c>
      <c r="AW174" s="13" t="s">
        <v>38</v>
      </c>
      <c r="AX174" s="13" t="s">
        <v>89</v>
      </c>
      <c r="AY174" s="272" t="s">
        <v>224</v>
      </c>
    </row>
    <row r="175" s="2" customFormat="1" ht="16.5" customHeight="1">
      <c r="A175" s="38"/>
      <c r="B175" s="39"/>
      <c r="C175" s="246" t="s">
        <v>7</v>
      </c>
      <c r="D175" s="246" t="s">
        <v>226</v>
      </c>
      <c r="E175" s="247" t="s">
        <v>329</v>
      </c>
      <c r="F175" s="248" t="s">
        <v>330</v>
      </c>
      <c r="G175" s="249" t="s">
        <v>229</v>
      </c>
      <c r="H175" s="250">
        <v>7.7960000000000003</v>
      </c>
      <c r="I175" s="251"/>
      <c r="J175" s="252">
        <f>ROUND(I175*H175,2)</f>
        <v>0</v>
      </c>
      <c r="K175" s="248" t="s">
        <v>230</v>
      </c>
      <c r="L175" s="44"/>
      <c r="M175" s="253" t="s">
        <v>1</v>
      </c>
      <c r="N175" s="254" t="s">
        <v>47</v>
      </c>
      <c r="O175" s="91"/>
      <c r="P175" s="255">
        <f>O175*H175</f>
        <v>0</v>
      </c>
      <c r="Q175" s="255">
        <v>0.041744200000000002</v>
      </c>
      <c r="R175" s="255">
        <f>Q175*H175</f>
        <v>0.32543778320000005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231</v>
      </c>
      <c r="AT175" s="257" t="s">
        <v>226</v>
      </c>
      <c r="AU175" s="257" t="s">
        <v>91</v>
      </c>
      <c r="AY175" s="16" t="s">
        <v>224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6" t="s">
        <v>89</v>
      </c>
      <c r="BK175" s="258">
        <f>ROUND(I175*H175,2)</f>
        <v>0</v>
      </c>
      <c r="BL175" s="16" t="s">
        <v>231</v>
      </c>
      <c r="BM175" s="257" t="s">
        <v>331</v>
      </c>
    </row>
    <row r="176" s="13" customFormat="1">
      <c r="A176" s="13"/>
      <c r="B176" s="263"/>
      <c r="C176" s="264"/>
      <c r="D176" s="259" t="s">
        <v>263</v>
      </c>
      <c r="E176" s="273" t="s">
        <v>1</v>
      </c>
      <c r="F176" s="265" t="s">
        <v>332</v>
      </c>
      <c r="G176" s="264"/>
      <c r="H176" s="266">
        <v>7.7960000000000003</v>
      </c>
      <c r="I176" s="267"/>
      <c r="J176" s="264"/>
      <c r="K176" s="264"/>
      <c r="L176" s="268"/>
      <c r="M176" s="269"/>
      <c r="N176" s="270"/>
      <c r="O176" s="270"/>
      <c r="P176" s="270"/>
      <c r="Q176" s="270"/>
      <c r="R176" s="270"/>
      <c r="S176" s="270"/>
      <c r="T176" s="27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2" t="s">
        <v>263</v>
      </c>
      <c r="AU176" s="272" t="s">
        <v>91</v>
      </c>
      <c r="AV176" s="13" t="s">
        <v>91</v>
      </c>
      <c r="AW176" s="13" t="s">
        <v>38</v>
      </c>
      <c r="AX176" s="13" t="s">
        <v>89</v>
      </c>
      <c r="AY176" s="272" t="s">
        <v>224</v>
      </c>
    </row>
    <row r="177" s="2" customFormat="1" ht="16.5" customHeight="1">
      <c r="A177" s="38"/>
      <c r="B177" s="39"/>
      <c r="C177" s="246" t="s">
        <v>333</v>
      </c>
      <c r="D177" s="246" t="s">
        <v>226</v>
      </c>
      <c r="E177" s="247" t="s">
        <v>334</v>
      </c>
      <c r="F177" s="248" t="s">
        <v>335</v>
      </c>
      <c r="G177" s="249" t="s">
        <v>229</v>
      </c>
      <c r="H177" s="250">
        <v>7.7960000000000003</v>
      </c>
      <c r="I177" s="251"/>
      <c r="J177" s="252">
        <f>ROUND(I177*H177,2)</f>
        <v>0</v>
      </c>
      <c r="K177" s="248" t="s">
        <v>230</v>
      </c>
      <c r="L177" s="44"/>
      <c r="M177" s="253" t="s">
        <v>1</v>
      </c>
      <c r="N177" s="254" t="s">
        <v>47</v>
      </c>
      <c r="O177" s="91"/>
      <c r="P177" s="255">
        <f>O177*H177</f>
        <v>0</v>
      </c>
      <c r="Q177" s="255">
        <v>1.5E-05</v>
      </c>
      <c r="R177" s="255">
        <f>Q177*H177</f>
        <v>0.00011694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231</v>
      </c>
      <c r="AT177" s="257" t="s">
        <v>226</v>
      </c>
      <c r="AU177" s="257" t="s">
        <v>91</v>
      </c>
      <c r="AY177" s="16" t="s">
        <v>224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89</v>
      </c>
      <c r="BK177" s="258">
        <f>ROUND(I177*H177,2)</f>
        <v>0</v>
      </c>
      <c r="BL177" s="16" t="s">
        <v>231</v>
      </c>
      <c r="BM177" s="257" t="s">
        <v>336</v>
      </c>
    </row>
    <row r="178" s="2" customFormat="1" ht="16.5" customHeight="1">
      <c r="A178" s="38"/>
      <c r="B178" s="39"/>
      <c r="C178" s="246" t="s">
        <v>337</v>
      </c>
      <c r="D178" s="246" t="s">
        <v>226</v>
      </c>
      <c r="E178" s="247" t="s">
        <v>338</v>
      </c>
      <c r="F178" s="248" t="s">
        <v>339</v>
      </c>
      <c r="G178" s="249" t="s">
        <v>268</v>
      </c>
      <c r="H178" s="250">
        <v>0.50900000000000001</v>
      </c>
      <c r="I178" s="251"/>
      <c r="J178" s="252">
        <f>ROUND(I178*H178,2)</f>
        <v>0</v>
      </c>
      <c r="K178" s="248" t="s">
        <v>230</v>
      </c>
      <c r="L178" s="44"/>
      <c r="M178" s="253" t="s">
        <v>1</v>
      </c>
      <c r="N178" s="254" t="s">
        <v>47</v>
      </c>
      <c r="O178" s="91"/>
      <c r="P178" s="255">
        <f>O178*H178</f>
        <v>0</v>
      </c>
      <c r="Q178" s="255">
        <v>1.0487652000000001</v>
      </c>
      <c r="R178" s="255">
        <f>Q178*H178</f>
        <v>0.53382148680000008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231</v>
      </c>
      <c r="AT178" s="257" t="s">
        <v>226</v>
      </c>
      <c r="AU178" s="257" t="s">
        <v>91</v>
      </c>
      <c r="AY178" s="16" t="s">
        <v>224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6" t="s">
        <v>89</v>
      </c>
      <c r="BK178" s="258">
        <f>ROUND(I178*H178,2)</f>
        <v>0</v>
      </c>
      <c r="BL178" s="16" t="s">
        <v>231</v>
      </c>
      <c r="BM178" s="257" t="s">
        <v>340</v>
      </c>
    </row>
    <row r="179" s="13" customFormat="1">
      <c r="A179" s="13"/>
      <c r="B179" s="263"/>
      <c r="C179" s="264"/>
      <c r="D179" s="259" t="s">
        <v>263</v>
      </c>
      <c r="E179" s="273" t="s">
        <v>1</v>
      </c>
      <c r="F179" s="265" t="s">
        <v>341</v>
      </c>
      <c r="G179" s="264"/>
      <c r="H179" s="266">
        <v>0.50900000000000001</v>
      </c>
      <c r="I179" s="267"/>
      <c r="J179" s="264"/>
      <c r="K179" s="264"/>
      <c r="L179" s="268"/>
      <c r="M179" s="269"/>
      <c r="N179" s="270"/>
      <c r="O179" s="270"/>
      <c r="P179" s="270"/>
      <c r="Q179" s="270"/>
      <c r="R179" s="270"/>
      <c r="S179" s="270"/>
      <c r="T179" s="27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2" t="s">
        <v>263</v>
      </c>
      <c r="AU179" s="272" t="s">
        <v>91</v>
      </c>
      <c r="AV179" s="13" t="s">
        <v>91</v>
      </c>
      <c r="AW179" s="13" t="s">
        <v>38</v>
      </c>
      <c r="AX179" s="13" t="s">
        <v>89</v>
      </c>
      <c r="AY179" s="272" t="s">
        <v>224</v>
      </c>
    </row>
    <row r="180" s="2" customFormat="1" ht="21.75" customHeight="1">
      <c r="A180" s="38"/>
      <c r="B180" s="39"/>
      <c r="C180" s="246" t="s">
        <v>342</v>
      </c>
      <c r="D180" s="246" t="s">
        <v>226</v>
      </c>
      <c r="E180" s="247" t="s">
        <v>343</v>
      </c>
      <c r="F180" s="248" t="s">
        <v>344</v>
      </c>
      <c r="G180" s="249" t="s">
        <v>247</v>
      </c>
      <c r="H180" s="250">
        <v>98</v>
      </c>
      <c r="I180" s="251"/>
      <c r="J180" s="252">
        <f>ROUND(I180*H180,2)</f>
        <v>0</v>
      </c>
      <c r="K180" s="248" t="s">
        <v>230</v>
      </c>
      <c r="L180" s="44"/>
      <c r="M180" s="253" t="s">
        <v>1</v>
      </c>
      <c r="N180" s="254" t="s">
        <v>47</v>
      </c>
      <c r="O180" s="91"/>
      <c r="P180" s="255">
        <f>O180*H180</f>
        <v>0</v>
      </c>
      <c r="Q180" s="255">
        <v>2.2949600000000001</v>
      </c>
      <c r="R180" s="255">
        <f>Q180*H180</f>
        <v>224.90608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231</v>
      </c>
      <c r="AT180" s="257" t="s">
        <v>226</v>
      </c>
      <c r="AU180" s="257" t="s">
        <v>91</v>
      </c>
      <c r="AY180" s="16" t="s">
        <v>224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6" t="s">
        <v>89</v>
      </c>
      <c r="BK180" s="258">
        <f>ROUND(I180*H180,2)</f>
        <v>0</v>
      </c>
      <c r="BL180" s="16" t="s">
        <v>231</v>
      </c>
      <c r="BM180" s="257" t="s">
        <v>345</v>
      </c>
    </row>
    <row r="181" s="13" customFormat="1">
      <c r="A181" s="13"/>
      <c r="B181" s="263"/>
      <c r="C181" s="264"/>
      <c r="D181" s="259" t="s">
        <v>263</v>
      </c>
      <c r="E181" s="273" t="s">
        <v>1</v>
      </c>
      <c r="F181" s="265" t="s">
        <v>346</v>
      </c>
      <c r="G181" s="264"/>
      <c r="H181" s="266">
        <v>98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2" t="s">
        <v>263</v>
      </c>
      <c r="AU181" s="272" t="s">
        <v>91</v>
      </c>
      <c r="AV181" s="13" t="s">
        <v>91</v>
      </c>
      <c r="AW181" s="13" t="s">
        <v>38</v>
      </c>
      <c r="AX181" s="13" t="s">
        <v>89</v>
      </c>
      <c r="AY181" s="272" t="s">
        <v>224</v>
      </c>
    </row>
    <row r="182" s="12" customFormat="1" ht="22.8" customHeight="1">
      <c r="A182" s="12"/>
      <c r="B182" s="230"/>
      <c r="C182" s="231"/>
      <c r="D182" s="232" t="s">
        <v>81</v>
      </c>
      <c r="E182" s="244" t="s">
        <v>231</v>
      </c>
      <c r="F182" s="244" t="s">
        <v>347</v>
      </c>
      <c r="G182" s="231"/>
      <c r="H182" s="231"/>
      <c r="I182" s="234"/>
      <c r="J182" s="245">
        <f>BK182</f>
        <v>0</v>
      </c>
      <c r="K182" s="231"/>
      <c r="L182" s="236"/>
      <c r="M182" s="237"/>
      <c r="N182" s="238"/>
      <c r="O182" s="238"/>
      <c r="P182" s="239">
        <f>SUM(P183:P196)</f>
        <v>0</v>
      </c>
      <c r="Q182" s="238"/>
      <c r="R182" s="239">
        <f>SUM(R183:R196)</f>
        <v>76.358781329999999</v>
      </c>
      <c r="S182" s="238"/>
      <c r="T182" s="240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41" t="s">
        <v>89</v>
      </c>
      <c r="AT182" s="242" t="s">
        <v>81</v>
      </c>
      <c r="AU182" s="242" t="s">
        <v>89</v>
      </c>
      <c r="AY182" s="241" t="s">
        <v>224</v>
      </c>
      <c r="BK182" s="243">
        <f>SUM(BK183:BK196)</f>
        <v>0</v>
      </c>
    </row>
    <row r="183" s="2" customFormat="1" ht="21.75" customHeight="1">
      <c r="A183" s="38"/>
      <c r="B183" s="39"/>
      <c r="C183" s="246" t="s">
        <v>348</v>
      </c>
      <c r="D183" s="246" t="s">
        <v>226</v>
      </c>
      <c r="E183" s="247" t="s">
        <v>349</v>
      </c>
      <c r="F183" s="248" t="s">
        <v>350</v>
      </c>
      <c r="G183" s="249" t="s">
        <v>229</v>
      </c>
      <c r="H183" s="250">
        <v>23.399999999999999</v>
      </c>
      <c r="I183" s="251"/>
      <c r="J183" s="252">
        <f>ROUND(I183*H183,2)</f>
        <v>0</v>
      </c>
      <c r="K183" s="248" t="s">
        <v>230</v>
      </c>
      <c r="L183" s="44"/>
      <c r="M183" s="253" t="s">
        <v>1</v>
      </c>
      <c r="N183" s="254" t="s">
        <v>47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231</v>
      </c>
      <c r="AT183" s="257" t="s">
        <v>226</v>
      </c>
      <c r="AU183" s="257" t="s">
        <v>91</v>
      </c>
      <c r="AY183" s="16" t="s">
        <v>224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89</v>
      </c>
      <c r="BK183" s="258">
        <f>ROUND(I183*H183,2)</f>
        <v>0</v>
      </c>
      <c r="BL183" s="16" t="s">
        <v>231</v>
      </c>
      <c r="BM183" s="257" t="s">
        <v>351</v>
      </c>
    </row>
    <row r="184" s="13" customFormat="1">
      <c r="A184" s="13"/>
      <c r="B184" s="263"/>
      <c r="C184" s="264"/>
      <c r="D184" s="259" t="s">
        <v>263</v>
      </c>
      <c r="E184" s="273" t="s">
        <v>1</v>
      </c>
      <c r="F184" s="265" t="s">
        <v>352</v>
      </c>
      <c r="G184" s="264"/>
      <c r="H184" s="266">
        <v>7.4100000000000001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2" t="s">
        <v>263</v>
      </c>
      <c r="AU184" s="272" t="s">
        <v>91</v>
      </c>
      <c r="AV184" s="13" t="s">
        <v>91</v>
      </c>
      <c r="AW184" s="13" t="s">
        <v>38</v>
      </c>
      <c r="AX184" s="13" t="s">
        <v>82</v>
      </c>
      <c r="AY184" s="272" t="s">
        <v>224</v>
      </c>
    </row>
    <row r="185" s="13" customFormat="1">
      <c r="A185" s="13"/>
      <c r="B185" s="263"/>
      <c r="C185" s="264"/>
      <c r="D185" s="259" t="s">
        <v>263</v>
      </c>
      <c r="E185" s="273" t="s">
        <v>1</v>
      </c>
      <c r="F185" s="265" t="s">
        <v>353</v>
      </c>
      <c r="G185" s="264"/>
      <c r="H185" s="266">
        <v>15.99</v>
      </c>
      <c r="I185" s="267"/>
      <c r="J185" s="264"/>
      <c r="K185" s="264"/>
      <c r="L185" s="268"/>
      <c r="M185" s="269"/>
      <c r="N185" s="270"/>
      <c r="O185" s="270"/>
      <c r="P185" s="270"/>
      <c r="Q185" s="270"/>
      <c r="R185" s="270"/>
      <c r="S185" s="270"/>
      <c r="T185" s="27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2" t="s">
        <v>263</v>
      </c>
      <c r="AU185" s="272" t="s">
        <v>91</v>
      </c>
      <c r="AV185" s="13" t="s">
        <v>91</v>
      </c>
      <c r="AW185" s="13" t="s">
        <v>38</v>
      </c>
      <c r="AX185" s="13" t="s">
        <v>82</v>
      </c>
      <c r="AY185" s="272" t="s">
        <v>224</v>
      </c>
    </row>
    <row r="186" s="14" customFormat="1">
      <c r="A186" s="14"/>
      <c r="B186" s="274"/>
      <c r="C186" s="275"/>
      <c r="D186" s="259" t="s">
        <v>263</v>
      </c>
      <c r="E186" s="276" t="s">
        <v>1</v>
      </c>
      <c r="F186" s="277" t="s">
        <v>277</v>
      </c>
      <c r="G186" s="275"/>
      <c r="H186" s="278">
        <v>23.399999999999999</v>
      </c>
      <c r="I186" s="279"/>
      <c r="J186" s="275"/>
      <c r="K186" s="275"/>
      <c r="L186" s="280"/>
      <c r="M186" s="281"/>
      <c r="N186" s="282"/>
      <c r="O186" s="282"/>
      <c r="P186" s="282"/>
      <c r="Q186" s="282"/>
      <c r="R186" s="282"/>
      <c r="S186" s="282"/>
      <c r="T186" s="28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4" t="s">
        <v>263</v>
      </c>
      <c r="AU186" s="284" t="s">
        <v>91</v>
      </c>
      <c r="AV186" s="14" t="s">
        <v>231</v>
      </c>
      <c r="AW186" s="14" t="s">
        <v>38</v>
      </c>
      <c r="AX186" s="14" t="s">
        <v>89</v>
      </c>
      <c r="AY186" s="284" t="s">
        <v>224</v>
      </c>
    </row>
    <row r="187" s="2" customFormat="1" ht="21.75" customHeight="1">
      <c r="A187" s="38"/>
      <c r="B187" s="39"/>
      <c r="C187" s="246" t="s">
        <v>354</v>
      </c>
      <c r="D187" s="246" t="s">
        <v>226</v>
      </c>
      <c r="E187" s="247" t="s">
        <v>355</v>
      </c>
      <c r="F187" s="248" t="s">
        <v>356</v>
      </c>
      <c r="G187" s="249" t="s">
        <v>247</v>
      </c>
      <c r="H187" s="250">
        <v>7.1020000000000003</v>
      </c>
      <c r="I187" s="251"/>
      <c r="J187" s="252">
        <f>ROUND(I187*H187,2)</f>
        <v>0</v>
      </c>
      <c r="K187" s="248" t="s">
        <v>230</v>
      </c>
      <c r="L187" s="44"/>
      <c r="M187" s="253" t="s">
        <v>1</v>
      </c>
      <c r="N187" s="254" t="s">
        <v>47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231</v>
      </c>
      <c r="AT187" s="257" t="s">
        <v>226</v>
      </c>
      <c r="AU187" s="257" t="s">
        <v>91</v>
      </c>
      <c r="AY187" s="16" t="s">
        <v>224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6" t="s">
        <v>89</v>
      </c>
      <c r="BK187" s="258">
        <f>ROUND(I187*H187,2)</f>
        <v>0</v>
      </c>
      <c r="BL187" s="16" t="s">
        <v>231</v>
      </c>
      <c r="BM187" s="257" t="s">
        <v>357</v>
      </c>
    </row>
    <row r="188" s="13" customFormat="1">
      <c r="A188" s="13"/>
      <c r="B188" s="263"/>
      <c r="C188" s="264"/>
      <c r="D188" s="259" t="s">
        <v>263</v>
      </c>
      <c r="E188" s="273" t="s">
        <v>1</v>
      </c>
      <c r="F188" s="265" t="s">
        <v>358</v>
      </c>
      <c r="G188" s="264"/>
      <c r="H188" s="266">
        <v>6.6500000000000004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263</v>
      </c>
      <c r="AU188" s="272" t="s">
        <v>91</v>
      </c>
      <c r="AV188" s="13" t="s">
        <v>91</v>
      </c>
      <c r="AW188" s="13" t="s">
        <v>38</v>
      </c>
      <c r="AX188" s="13" t="s">
        <v>82</v>
      </c>
      <c r="AY188" s="272" t="s">
        <v>224</v>
      </c>
    </row>
    <row r="189" s="13" customFormat="1">
      <c r="A189" s="13"/>
      <c r="B189" s="263"/>
      <c r="C189" s="264"/>
      <c r="D189" s="259" t="s">
        <v>263</v>
      </c>
      <c r="E189" s="273" t="s">
        <v>1</v>
      </c>
      <c r="F189" s="265" t="s">
        <v>359</v>
      </c>
      <c r="G189" s="264"/>
      <c r="H189" s="266">
        <v>0.45200000000000001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2" t="s">
        <v>263</v>
      </c>
      <c r="AU189" s="272" t="s">
        <v>91</v>
      </c>
      <c r="AV189" s="13" t="s">
        <v>91</v>
      </c>
      <c r="AW189" s="13" t="s">
        <v>38</v>
      </c>
      <c r="AX189" s="13" t="s">
        <v>82</v>
      </c>
      <c r="AY189" s="272" t="s">
        <v>224</v>
      </c>
    </row>
    <row r="190" s="14" customFormat="1">
      <c r="A190" s="14"/>
      <c r="B190" s="274"/>
      <c r="C190" s="275"/>
      <c r="D190" s="259" t="s">
        <v>263</v>
      </c>
      <c r="E190" s="276" t="s">
        <v>1</v>
      </c>
      <c r="F190" s="277" t="s">
        <v>277</v>
      </c>
      <c r="G190" s="275"/>
      <c r="H190" s="278">
        <v>7.1020000000000003</v>
      </c>
      <c r="I190" s="279"/>
      <c r="J190" s="275"/>
      <c r="K190" s="275"/>
      <c r="L190" s="280"/>
      <c r="M190" s="281"/>
      <c r="N190" s="282"/>
      <c r="O190" s="282"/>
      <c r="P190" s="282"/>
      <c r="Q190" s="282"/>
      <c r="R190" s="282"/>
      <c r="S190" s="282"/>
      <c r="T190" s="28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4" t="s">
        <v>263</v>
      </c>
      <c r="AU190" s="284" t="s">
        <v>91</v>
      </c>
      <c r="AV190" s="14" t="s">
        <v>231</v>
      </c>
      <c r="AW190" s="14" t="s">
        <v>38</v>
      </c>
      <c r="AX190" s="14" t="s">
        <v>89</v>
      </c>
      <c r="AY190" s="284" t="s">
        <v>224</v>
      </c>
    </row>
    <row r="191" s="2" customFormat="1" ht="21.75" customHeight="1">
      <c r="A191" s="38"/>
      <c r="B191" s="39"/>
      <c r="C191" s="246" t="s">
        <v>360</v>
      </c>
      <c r="D191" s="246" t="s">
        <v>226</v>
      </c>
      <c r="E191" s="247" t="s">
        <v>361</v>
      </c>
      <c r="F191" s="248" t="s">
        <v>362</v>
      </c>
      <c r="G191" s="249" t="s">
        <v>247</v>
      </c>
      <c r="H191" s="250">
        <v>0.64800000000000002</v>
      </c>
      <c r="I191" s="251"/>
      <c r="J191" s="252">
        <f>ROUND(I191*H191,2)</f>
        <v>0</v>
      </c>
      <c r="K191" s="248" t="s">
        <v>230</v>
      </c>
      <c r="L191" s="44"/>
      <c r="M191" s="253" t="s">
        <v>1</v>
      </c>
      <c r="N191" s="254" t="s">
        <v>47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231</v>
      </c>
      <c r="AT191" s="257" t="s">
        <v>226</v>
      </c>
      <c r="AU191" s="257" t="s">
        <v>91</v>
      </c>
      <c r="AY191" s="16" t="s">
        <v>224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6" t="s">
        <v>89</v>
      </c>
      <c r="BK191" s="258">
        <f>ROUND(I191*H191,2)</f>
        <v>0</v>
      </c>
      <c r="BL191" s="16" t="s">
        <v>231</v>
      </c>
      <c r="BM191" s="257" t="s">
        <v>363</v>
      </c>
    </row>
    <row r="192" s="2" customFormat="1">
      <c r="A192" s="38"/>
      <c r="B192" s="39"/>
      <c r="C192" s="40"/>
      <c r="D192" s="259" t="s">
        <v>261</v>
      </c>
      <c r="E192" s="40"/>
      <c r="F192" s="260" t="s">
        <v>364</v>
      </c>
      <c r="G192" s="40"/>
      <c r="H192" s="40"/>
      <c r="I192" s="154"/>
      <c r="J192" s="40"/>
      <c r="K192" s="40"/>
      <c r="L192" s="44"/>
      <c r="M192" s="261"/>
      <c r="N192" s="262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6" t="s">
        <v>261</v>
      </c>
      <c r="AU192" s="16" t="s">
        <v>91</v>
      </c>
    </row>
    <row r="193" s="13" customFormat="1">
      <c r="A193" s="13"/>
      <c r="B193" s="263"/>
      <c r="C193" s="264"/>
      <c r="D193" s="259" t="s">
        <v>263</v>
      </c>
      <c r="E193" s="273" t="s">
        <v>1</v>
      </c>
      <c r="F193" s="265" t="s">
        <v>365</v>
      </c>
      <c r="G193" s="264"/>
      <c r="H193" s="266">
        <v>0.64800000000000002</v>
      </c>
      <c r="I193" s="267"/>
      <c r="J193" s="264"/>
      <c r="K193" s="264"/>
      <c r="L193" s="268"/>
      <c r="M193" s="269"/>
      <c r="N193" s="270"/>
      <c r="O193" s="270"/>
      <c r="P193" s="270"/>
      <c r="Q193" s="270"/>
      <c r="R193" s="270"/>
      <c r="S193" s="270"/>
      <c r="T193" s="27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2" t="s">
        <v>263</v>
      </c>
      <c r="AU193" s="272" t="s">
        <v>91</v>
      </c>
      <c r="AV193" s="13" t="s">
        <v>91</v>
      </c>
      <c r="AW193" s="13" t="s">
        <v>38</v>
      </c>
      <c r="AX193" s="13" t="s">
        <v>89</v>
      </c>
      <c r="AY193" s="272" t="s">
        <v>224</v>
      </c>
    </row>
    <row r="194" s="2" customFormat="1" ht="16.5" customHeight="1">
      <c r="A194" s="38"/>
      <c r="B194" s="39"/>
      <c r="C194" s="246" t="s">
        <v>366</v>
      </c>
      <c r="D194" s="246" t="s">
        <v>226</v>
      </c>
      <c r="E194" s="247" t="s">
        <v>367</v>
      </c>
      <c r="F194" s="248" t="s">
        <v>368</v>
      </c>
      <c r="G194" s="249" t="s">
        <v>247</v>
      </c>
      <c r="H194" s="250">
        <v>0.58499999999999996</v>
      </c>
      <c r="I194" s="251"/>
      <c r="J194" s="252">
        <f>ROUND(I194*H194,2)</f>
        <v>0</v>
      </c>
      <c r="K194" s="248" t="s">
        <v>230</v>
      </c>
      <c r="L194" s="44"/>
      <c r="M194" s="253" t="s">
        <v>1</v>
      </c>
      <c r="N194" s="254" t="s">
        <v>47</v>
      </c>
      <c r="O194" s="91"/>
      <c r="P194" s="255">
        <f>O194*H194</f>
        <v>0</v>
      </c>
      <c r="Q194" s="255">
        <v>2.4300000000000002</v>
      </c>
      <c r="R194" s="255">
        <f>Q194*H194</f>
        <v>1.4215500000000001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231</v>
      </c>
      <c r="AT194" s="257" t="s">
        <v>226</v>
      </c>
      <c r="AU194" s="257" t="s">
        <v>91</v>
      </c>
      <c r="AY194" s="16" t="s">
        <v>224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6" t="s">
        <v>89</v>
      </c>
      <c r="BK194" s="258">
        <f>ROUND(I194*H194,2)</f>
        <v>0</v>
      </c>
      <c r="BL194" s="16" t="s">
        <v>231</v>
      </c>
      <c r="BM194" s="257" t="s">
        <v>369</v>
      </c>
    </row>
    <row r="195" s="13" customFormat="1">
      <c r="A195" s="13"/>
      <c r="B195" s="263"/>
      <c r="C195" s="264"/>
      <c r="D195" s="259" t="s">
        <v>263</v>
      </c>
      <c r="E195" s="273" t="s">
        <v>1</v>
      </c>
      <c r="F195" s="265" t="s">
        <v>370</v>
      </c>
      <c r="G195" s="264"/>
      <c r="H195" s="266">
        <v>0.58499999999999996</v>
      </c>
      <c r="I195" s="267"/>
      <c r="J195" s="264"/>
      <c r="K195" s="264"/>
      <c r="L195" s="268"/>
      <c r="M195" s="269"/>
      <c r="N195" s="270"/>
      <c r="O195" s="270"/>
      <c r="P195" s="270"/>
      <c r="Q195" s="270"/>
      <c r="R195" s="270"/>
      <c r="S195" s="270"/>
      <c r="T195" s="27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2" t="s">
        <v>263</v>
      </c>
      <c r="AU195" s="272" t="s">
        <v>91</v>
      </c>
      <c r="AV195" s="13" t="s">
        <v>91</v>
      </c>
      <c r="AW195" s="13" t="s">
        <v>38</v>
      </c>
      <c r="AX195" s="13" t="s">
        <v>89</v>
      </c>
      <c r="AY195" s="272" t="s">
        <v>224</v>
      </c>
    </row>
    <row r="196" s="2" customFormat="1" ht="21.75" customHeight="1">
      <c r="A196" s="38"/>
      <c r="B196" s="39"/>
      <c r="C196" s="246" t="s">
        <v>371</v>
      </c>
      <c r="D196" s="246" t="s">
        <v>226</v>
      </c>
      <c r="E196" s="247" t="s">
        <v>372</v>
      </c>
      <c r="F196" s="248" t="s">
        <v>373</v>
      </c>
      <c r="G196" s="249" t="s">
        <v>229</v>
      </c>
      <c r="H196" s="250">
        <v>72.670000000000002</v>
      </c>
      <c r="I196" s="251"/>
      <c r="J196" s="252">
        <f>ROUND(I196*H196,2)</f>
        <v>0</v>
      </c>
      <c r="K196" s="248" t="s">
        <v>230</v>
      </c>
      <c r="L196" s="44"/>
      <c r="M196" s="253" t="s">
        <v>1</v>
      </c>
      <c r="N196" s="254" t="s">
        <v>47</v>
      </c>
      <c r="O196" s="91"/>
      <c r="P196" s="255">
        <f>O196*H196</f>
        <v>0</v>
      </c>
      <c r="Q196" s="255">
        <v>1.031199</v>
      </c>
      <c r="R196" s="255">
        <f>Q196*H196</f>
        <v>74.937231330000003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231</v>
      </c>
      <c r="AT196" s="257" t="s">
        <v>226</v>
      </c>
      <c r="AU196" s="257" t="s">
        <v>91</v>
      </c>
      <c r="AY196" s="16" t="s">
        <v>224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89</v>
      </c>
      <c r="BK196" s="258">
        <f>ROUND(I196*H196,2)</f>
        <v>0</v>
      </c>
      <c r="BL196" s="16" t="s">
        <v>231</v>
      </c>
      <c r="BM196" s="257" t="s">
        <v>374</v>
      </c>
    </row>
    <row r="197" s="12" customFormat="1" ht="22.8" customHeight="1">
      <c r="A197" s="12"/>
      <c r="B197" s="230"/>
      <c r="C197" s="231"/>
      <c r="D197" s="232" t="s">
        <v>81</v>
      </c>
      <c r="E197" s="244" t="s">
        <v>249</v>
      </c>
      <c r="F197" s="244" t="s">
        <v>375</v>
      </c>
      <c r="G197" s="231"/>
      <c r="H197" s="231"/>
      <c r="I197" s="234"/>
      <c r="J197" s="245">
        <f>BK197</f>
        <v>0</v>
      </c>
      <c r="K197" s="231"/>
      <c r="L197" s="236"/>
      <c r="M197" s="237"/>
      <c r="N197" s="238"/>
      <c r="O197" s="238"/>
      <c r="P197" s="239">
        <f>SUM(P198:P199)</f>
        <v>0</v>
      </c>
      <c r="Q197" s="238"/>
      <c r="R197" s="239">
        <f>SUM(R198:R199)</f>
        <v>0.0062686399999999998</v>
      </c>
      <c r="S197" s="238"/>
      <c r="T197" s="24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1" t="s">
        <v>89</v>
      </c>
      <c r="AT197" s="242" t="s">
        <v>81</v>
      </c>
      <c r="AU197" s="242" t="s">
        <v>89</v>
      </c>
      <c r="AY197" s="241" t="s">
        <v>224</v>
      </c>
      <c r="BK197" s="243">
        <f>SUM(BK198:BK199)</f>
        <v>0</v>
      </c>
    </row>
    <row r="198" s="2" customFormat="1" ht="16.5" customHeight="1">
      <c r="A198" s="38"/>
      <c r="B198" s="39"/>
      <c r="C198" s="246" t="s">
        <v>376</v>
      </c>
      <c r="D198" s="246" t="s">
        <v>226</v>
      </c>
      <c r="E198" s="247" t="s">
        <v>377</v>
      </c>
      <c r="F198" s="248" t="s">
        <v>378</v>
      </c>
      <c r="G198" s="249" t="s">
        <v>229</v>
      </c>
      <c r="H198" s="250">
        <v>13.51</v>
      </c>
      <c r="I198" s="251"/>
      <c r="J198" s="252">
        <f>ROUND(I198*H198,2)</f>
        <v>0</v>
      </c>
      <c r="K198" s="248" t="s">
        <v>230</v>
      </c>
      <c r="L198" s="44"/>
      <c r="M198" s="253" t="s">
        <v>1</v>
      </c>
      <c r="N198" s="254" t="s">
        <v>47</v>
      </c>
      <c r="O198" s="91"/>
      <c r="P198" s="255">
        <f>O198*H198</f>
        <v>0</v>
      </c>
      <c r="Q198" s="255">
        <v>0.000464</v>
      </c>
      <c r="R198" s="255">
        <f>Q198*H198</f>
        <v>0.0062686399999999998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231</v>
      </c>
      <c r="AT198" s="257" t="s">
        <v>226</v>
      </c>
      <c r="AU198" s="257" t="s">
        <v>91</v>
      </c>
      <c r="AY198" s="16" t="s">
        <v>224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89</v>
      </c>
      <c r="BK198" s="258">
        <f>ROUND(I198*H198,2)</f>
        <v>0</v>
      </c>
      <c r="BL198" s="16" t="s">
        <v>231</v>
      </c>
      <c r="BM198" s="257" t="s">
        <v>379</v>
      </c>
    </row>
    <row r="199" s="13" customFormat="1">
      <c r="A199" s="13"/>
      <c r="B199" s="263"/>
      <c r="C199" s="264"/>
      <c r="D199" s="259" t="s">
        <v>263</v>
      </c>
      <c r="E199" s="273" t="s">
        <v>1</v>
      </c>
      <c r="F199" s="265" t="s">
        <v>380</v>
      </c>
      <c r="G199" s="264"/>
      <c r="H199" s="266">
        <v>13.51</v>
      </c>
      <c r="I199" s="267"/>
      <c r="J199" s="264"/>
      <c r="K199" s="264"/>
      <c r="L199" s="268"/>
      <c r="M199" s="269"/>
      <c r="N199" s="270"/>
      <c r="O199" s="270"/>
      <c r="P199" s="270"/>
      <c r="Q199" s="270"/>
      <c r="R199" s="270"/>
      <c r="S199" s="270"/>
      <c r="T199" s="27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2" t="s">
        <v>263</v>
      </c>
      <c r="AU199" s="272" t="s">
        <v>91</v>
      </c>
      <c r="AV199" s="13" t="s">
        <v>91</v>
      </c>
      <c r="AW199" s="13" t="s">
        <v>38</v>
      </c>
      <c r="AX199" s="13" t="s">
        <v>89</v>
      </c>
      <c r="AY199" s="272" t="s">
        <v>224</v>
      </c>
    </row>
    <row r="200" s="12" customFormat="1" ht="22.8" customHeight="1">
      <c r="A200" s="12"/>
      <c r="B200" s="230"/>
      <c r="C200" s="231"/>
      <c r="D200" s="232" t="s">
        <v>81</v>
      </c>
      <c r="E200" s="244" t="s">
        <v>257</v>
      </c>
      <c r="F200" s="244" t="s">
        <v>381</v>
      </c>
      <c r="G200" s="231"/>
      <c r="H200" s="231"/>
      <c r="I200" s="234"/>
      <c r="J200" s="245">
        <f>BK200</f>
        <v>0</v>
      </c>
      <c r="K200" s="231"/>
      <c r="L200" s="236"/>
      <c r="M200" s="237"/>
      <c r="N200" s="238"/>
      <c r="O200" s="238"/>
      <c r="P200" s="239">
        <f>SUM(P201:P205)</f>
        <v>0</v>
      </c>
      <c r="Q200" s="238"/>
      <c r="R200" s="239">
        <f>SUM(R201:R205)</f>
        <v>16.225564800000001</v>
      </c>
      <c r="S200" s="238"/>
      <c r="T200" s="240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1" t="s">
        <v>89</v>
      </c>
      <c r="AT200" s="242" t="s">
        <v>81</v>
      </c>
      <c r="AU200" s="242" t="s">
        <v>89</v>
      </c>
      <c r="AY200" s="241" t="s">
        <v>224</v>
      </c>
      <c r="BK200" s="243">
        <f>SUM(BK201:BK205)</f>
        <v>0</v>
      </c>
    </row>
    <row r="201" s="2" customFormat="1" ht="16.5" customHeight="1">
      <c r="A201" s="38"/>
      <c r="B201" s="39"/>
      <c r="C201" s="246" t="s">
        <v>382</v>
      </c>
      <c r="D201" s="246" t="s">
        <v>226</v>
      </c>
      <c r="E201" s="247" t="s">
        <v>383</v>
      </c>
      <c r="F201" s="248" t="s">
        <v>384</v>
      </c>
      <c r="G201" s="249" t="s">
        <v>239</v>
      </c>
      <c r="H201" s="250">
        <v>6</v>
      </c>
      <c r="I201" s="251"/>
      <c r="J201" s="252">
        <f>ROUND(I201*H201,2)</f>
        <v>0</v>
      </c>
      <c r="K201" s="248" t="s">
        <v>230</v>
      </c>
      <c r="L201" s="44"/>
      <c r="M201" s="253" t="s">
        <v>1</v>
      </c>
      <c r="N201" s="254" t="s">
        <v>47</v>
      </c>
      <c r="O201" s="91"/>
      <c r="P201" s="255">
        <f>O201*H201</f>
        <v>0</v>
      </c>
      <c r="Q201" s="255">
        <v>1.4387608000000001</v>
      </c>
      <c r="R201" s="255">
        <f>Q201*H201</f>
        <v>8.6325648000000008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231</v>
      </c>
      <c r="AT201" s="257" t="s">
        <v>226</v>
      </c>
      <c r="AU201" s="257" t="s">
        <v>91</v>
      </c>
      <c r="AY201" s="16" t="s">
        <v>224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6" t="s">
        <v>89</v>
      </c>
      <c r="BK201" s="258">
        <f>ROUND(I201*H201,2)</f>
        <v>0</v>
      </c>
      <c r="BL201" s="16" t="s">
        <v>231</v>
      </c>
      <c r="BM201" s="257" t="s">
        <v>385</v>
      </c>
    </row>
    <row r="202" s="2" customFormat="1" ht="16.5" customHeight="1">
      <c r="A202" s="38"/>
      <c r="B202" s="39"/>
      <c r="C202" s="285" t="s">
        <v>386</v>
      </c>
      <c r="D202" s="285" t="s">
        <v>283</v>
      </c>
      <c r="E202" s="286" t="s">
        <v>387</v>
      </c>
      <c r="F202" s="287" t="s">
        <v>388</v>
      </c>
      <c r="G202" s="288" t="s">
        <v>389</v>
      </c>
      <c r="H202" s="289">
        <v>1</v>
      </c>
      <c r="I202" s="290"/>
      <c r="J202" s="291">
        <f>ROUND(I202*H202,2)</f>
        <v>0</v>
      </c>
      <c r="K202" s="287" t="s">
        <v>1</v>
      </c>
      <c r="L202" s="292"/>
      <c r="M202" s="293" t="s">
        <v>1</v>
      </c>
      <c r="N202" s="294" t="s">
        <v>47</v>
      </c>
      <c r="O202" s="91"/>
      <c r="P202" s="255">
        <f>O202*H202</f>
        <v>0</v>
      </c>
      <c r="Q202" s="255">
        <v>1.343</v>
      </c>
      <c r="R202" s="255">
        <f>Q202*H202</f>
        <v>1.343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257</v>
      </c>
      <c r="AT202" s="257" t="s">
        <v>283</v>
      </c>
      <c r="AU202" s="257" t="s">
        <v>91</v>
      </c>
      <c r="AY202" s="16" t="s">
        <v>224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89</v>
      </c>
      <c r="BK202" s="258">
        <f>ROUND(I202*H202,2)</f>
        <v>0</v>
      </c>
      <c r="BL202" s="16" t="s">
        <v>231</v>
      </c>
      <c r="BM202" s="257" t="s">
        <v>390</v>
      </c>
    </row>
    <row r="203" s="2" customFormat="1">
      <c r="A203" s="38"/>
      <c r="B203" s="39"/>
      <c r="C203" s="40"/>
      <c r="D203" s="259" t="s">
        <v>261</v>
      </c>
      <c r="E203" s="40"/>
      <c r="F203" s="260" t="s">
        <v>391</v>
      </c>
      <c r="G203" s="40"/>
      <c r="H203" s="40"/>
      <c r="I203" s="154"/>
      <c r="J203" s="40"/>
      <c r="K203" s="40"/>
      <c r="L203" s="44"/>
      <c r="M203" s="261"/>
      <c r="N203" s="26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6" t="s">
        <v>261</v>
      </c>
      <c r="AU203" s="16" t="s">
        <v>91</v>
      </c>
    </row>
    <row r="204" s="2" customFormat="1" ht="16.5" customHeight="1">
      <c r="A204" s="38"/>
      <c r="B204" s="39"/>
      <c r="C204" s="285" t="s">
        <v>392</v>
      </c>
      <c r="D204" s="285" t="s">
        <v>283</v>
      </c>
      <c r="E204" s="286" t="s">
        <v>393</v>
      </c>
      <c r="F204" s="287" t="s">
        <v>394</v>
      </c>
      <c r="G204" s="288" t="s">
        <v>389</v>
      </c>
      <c r="H204" s="289">
        <v>5</v>
      </c>
      <c r="I204" s="290"/>
      <c r="J204" s="291">
        <f>ROUND(I204*H204,2)</f>
        <v>0</v>
      </c>
      <c r="K204" s="287" t="s">
        <v>1</v>
      </c>
      <c r="L204" s="292"/>
      <c r="M204" s="293" t="s">
        <v>1</v>
      </c>
      <c r="N204" s="294" t="s">
        <v>47</v>
      </c>
      <c r="O204" s="91"/>
      <c r="P204" s="255">
        <f>O204*H204</f>
        <v>0</v>
      </c>
      <c r="Q204" s="255">
        <v>1.25</v>
      </c>
      <c r="R204" s="255">
        <f>Q204*H204</f>
        <v>6.25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257</v>
      </c>
      <c r="AT204" s="257" t="s">
        <v>283</v>
      </c>
      <c r="AU204" s="257" t="s">
        <v>91</v>
      </c>
      <c r="AY204" s="16" t="s">
        <v>224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6" t="s">
        <v>89</v>
      </c>
      <c r="BK204" s="258">
        <f>ROUND(I204*H204,2)</f>
        <v>0</v>
      </c>
      <c r="BL204" s="16" t="s">
        <v>231</v>
      </c>
      <c r="BM204" s="257" t="s">
        <v>395</v>
      </c>
    </row>
    <row r="205" s="2" customFormat="1">
      <c r="A205" s="38"/>
      <c r="B205" s="39"/>
      <c r="C205" s="40"/>
      <c r="D205" s="259" t="s">
        <v>261</v>
      </c>
      <c r="E205" s="40"/>
      <c r="F205" s="260" t="s">
        <v>391</v>
      </c>
      <c r="G205" s="40"/>
      <c r="H205" s="40"/>
      <c r="I205" s="154"/>
      <c r="J205" s="40"/>
      <c r="K205" s="40"/>
      <c r="L205" s="44"/>
      <c r="M205" s="261"/>
      <c r="N205" s="262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6" t="s">
        <v>261</v>
      </c>
      <c r="AU205" s="16" t="s">
        <v>91</v>
      </c>
    </row>
    <row r="206" s="12" customFormat="1" ht="22.8" customHeight="1">
      <c r="A206" s="12"/>
      <c r="B206" s="230"/>
      <c r="C206" s="231"/>
      <c r="D206" s="232" t="s">
        <v>81</v>
      </c>
      <c r="E206" s="244" t="s">
        <v>265</v>
      </c>
      <c r="F206" s="244" t="s">
        <v>396</v>
      </c>
      <c r="G206" s="231"/>
      <c r="H206" s="231"/>
      <c r="I206" s="234"/>
      <c r="J206" s="245">
        <f>BK206</f>
        <v>0</v>
      </c>
      <c r="K206" s="231"/>
      <c r="L206" s="236"/>
      <c r="M206" s="237"/>
      <c r="N206" s="238"/>
      <c r="O206" s="238"/>
      <c r="P206" s="239">
        <f>SUM(P207:P219)</f>
        <v>0</v>
      </c>
      <c r="Q206" s="238"/>
      <c r="R206" s="239">
        <f>SUM(R207:R219)</f>
        <v>0.87128633712000003</v>
      </c>
      <c r="S206" s="238"/>
      <c r="T206" s="240">
        <f>SUM(T207:T219)</f>
        <v>42.902970000000003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1" t="s">
        <v>89</v>
      </c>
      <c r="AT206" s="242" t="s">
        <v>81</v>
      </c>
      <c r="AU206" s="242" t="s">
        <v>89</v>
      </c>
      <c r="AY206" s="241" t="s">
        <v>224</v>
      </c>
      <c r="BK206" s="243">
        <f>SUM(BK207:BK219)</f>
        <v>0</v>
      </c>
    </row>
    <row r="207" s="2" customFormat="1" ht="21.75" customHeight="1">
      <c r="A207" s="38"/>
      <c r="B207" s="39"/>
      <c r="C207" s="246" t="s">
        <v>397</v>
      </c>
      <c r="D207" s="246" t="s">
        <v>226</v>
      </c>
      <c r="E207" s="247" t="s">
        <v>398</v>
      </c>
      <c r="F207" s="248" t="s">
        <v>399</v>
      </c>
      <c r="G207" s="249" t="s">
        <v>389</v>
      </c>
      <c r="H207" s="250">
        <v>2</v>
      </c>
      <c r="I207" s="251"/>
      <c r="J207" s="252">
        <f>ROUND(I207*H207,2)</f>
        <v>0</v>
      </c>
      <c r="K207" s="248" t="s">
        <v>230</v>
      </c>
      <c r="L207" s="44"/>
      <c r="M207" s="253" t="s">
        <v>1</v>
      </c>
      <c r="N207" s="254" t="s">
        <v>47</v>
      </c>
      <c r="O207" s="91"/>
      <c r="P207" s="255">
        <f>O207*H207</f>
        <v>0</v>
      </c>
      <c r="Q207" s="255">
        <v>0.0064850000000000003</v>
      </c>
      <c r="R207" s="255">
        <f>Q207*H207</f>
        <v>0.012970000000000001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231</v>
      </c>
      <c r="AT207" s="257" t="s">
        <v>226</v>
      </c>
      <c r="AU207" s="257" t="s">
        <v>91</v>
      </c>
      <c r="AY207" s="16" t="s">
        <v>224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89</v>
      </c>
      <c r="BK207" s="258">
        <f>ROUND(I207*H207,2)</f>
        <v>0</v>
      </c>
      <c r="BL207" s="16" t="s">
        <v>231</v>
      </c>
      <c r="BM207" s="257" t="s">
        <v>400</v>
      </c>
    </row>
    <row r="208" s="2" customFormat="1" ht="21.75" customHeight="1">
      <c r="A208" s="38"/>
      <c r="B208" s="39"/>
      <c r="C208" s="246" t="s">
        <v>401</v>
      </c>
      <c r="D208" s="246" t="s">
        <v>226</v>
      </c>
      <c r="E208" s="247" t="s">
        <v>402</v>
      </c>
      <c r="F208" s="248" t="s">
        <v>403</v>
      </c>
      <c r="G208" s="249" t="s">
        <v>239</v>
      </c>
      <c r="H208" s="250">
        <v>80</v>
      </c>
      <c r="I208" s="251"/>
      <c r="J208" s="252">
        <f>ROUND(I208*H208,2)</f>
        <v>0</v>
      </c>
      <c r="K208" s="248" t="s">
        <v>230</v>
      </c>
      <c r="L208" s="44"/>
      <c r="M208" s="253" t="s">
        <v>1</v>
      </c>
      <c r="N208" s="254" t="s">
        <v>47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0.32400000000000001</v>
      </c>
      <c r="T208" s="256">
        <f>S208*H208</f>
        <v>25.920000000000002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231</v>
      </c>
      <c r="AT208" s="257" t="s">
        <v>226</v>
      </c>
      <c r="AU208" s="257" t="s">
        <v>91</v>
      </c>
      <c r="AY208" s="16" t="s">
        <v>224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6" t="s">
        <v>89</v>
      </c>
      <c r="BK208" s="258">
        <f>ROUND(I208*H208,2)</f>
        <v>0</v>
      </c>
      <c r="BL208" s="16" t="s">
        <v>231</v>
      </c>
      <c r="BM208" s="257" t="s">
        <v>404</v>
      </c>
    </row>
    <row r="209" s="2" customFormat="1" ht="16.5" customHeight="1">
      <c r="A209" s="38"/>
      <c r="B209" s="39"/>
      <c r="C209" s="246" t="s">
        <v>405</v>
      </c>
      <c r="D209" s="246" t="s">
        <v>226</v>
      </c>
      <c r="E209" s="247" t="s">
        <v>406</v>
      </c>
      <c r="F209" s="248" t="s">
        <v>407</v>
      </c>
      <c r="G209" s="249" t="s">
        <v>408</v>
      </c>
      <c r="H209" s="250">
        <v>24</v>
      </c>
      <c r="I209" s="251"/>
      <c r="J209" s="252">
        <f>ROUND(I209*H209,2)</f>
        <v>0</v>
      </c>
      <c r="K209" s="248" t="s">
        <v>230</v>
      </c>
      <c r="L209" s="44"/>
      <c r="M209" s="253" t="s">
        <v>1</v>
      </c>
      <c r="N209" s="254" t="s">
        <v>47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231</v>
      </c>
      <c r="AT209" s="257" t="s">
        <v>226</v>
      </c>
      <c r="AU209" s="257" t="s">
        <v>91</v>
      </c>
      <c r="AY209" s="16" t="s">
        <v>224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6" t="s">
        <v>89</v>
      </c>
      <c r="BK209" s="258">
        <f>ROUND(I209*H209,2)</f>
        <v>0</v>
      </c>
      <c r="BL209" s="16" t="s">
        <v>231</v>
      </c>
      <c r="BM209" s="257" t="s">
        <v>409</v>
      </c>
    </row>
    <row r="210" s="2" customFormat="1" ht="16.5" customHeight="1">
      <c r="A210" s="38"/>
      <c r="B210" s="39"/>
      <c r="C210" s="246" t="s">
        <v>410</v>
      </c>
      <c r="D210" s="246" t="s">
        <v>226</v>
      </c>
      <c r="E210" s="247" t="s">
        <v>411</v>
      </c>
      <c r="F210" s="248" t="s">
        <v>412</v>
      </c>
      <c r="G210" s="249" t="s">
        <v>408</v>
      </c>
      <c r="H210" s="250">
        <v>48</v>
      </c>
      <c r="I210" s="251"/>
      <c r="J210" s="252">
        <f>ROUND(I210*H210,2)</f>
        <v>0</v>
      </c>
      <c r="K210" s="248" t="s">
        <v>230</v>
      </c>
      <c r="L210" s="44"/>
      <c r="M210" s="253" t="s">
        <v>1</v>
      </c>
      <c r="N210" s="254" t="s">
        <v>47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231</v>
      </c>
      <c r="AT210" s="257" t="s">
        <v>226</v>
      </c>
      <c r="AU210" s="257" t="s">
        <v>91</v>
      </c>
      <c r="AY210" s="16" t="s">
        <v>224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6" t="s">
        <v>89</v>
      </c>
      <c r="BK210" s="258">
        <f>ROUND(I210*H210,2)</f>
        <v>0</v>
      </c>
      <c r="BL210" s="16" t="s">
        <v>231</v>
      </c>
      <c r="BM210" s="257" t="s">
        <v>413</v>
      </c>
    </row>
    <row r="211" s="2" customFormat="1" ht="16.5" customHeight="1">
      <c r="A211" s="38"/>
      <c r="B211" s="39"/>
      <c r="C211" s="246" t="s">
        <v>414</v>
      </c>
      <c r="D211" s="246" t="s">
        <v>226</v>
      </c>
      <c r="E211" s="247" t="s">
        <v>415</v>
      </c>
      <c r="F211" s="248" t="s">
        <v>416</v>
      </c>
      <c r="G211" s="249" t="s">
        <v>247</v>
      </c>
      <c r="H211" s="250">
        <v>1.0529999999999999</v>
      </c>
      <c r="I211" s="251"/>
      <c r="J211" s="252">
        <f>ROUND(I211*H211,2)</f>
        <v>0</v>
      </c>
      <c r="K211" s="248" t="s">
        <v>230</v>
      </c>
      <c r="L211" s="44"/>
      <c r="M211" s="253" t="s">
        <v>1</v>
      </c>
      <c r="N211" s="254" t="s">
        <v>47</v>
      </c>
      <c r="O211" s="91"/>
      <c r="P211" s="255">
        <f>O211*H211</f>
        <v>0</v>
      </c>
      <c r="Q211" s="255">
        <v>0.12</v>
      </c>
      <c r="R211" s="255">
        <f>Q211*H211</f>
        <v>0.12636</v>
      </c>
      <c r="S211" s="255">
        <v>2.4900000000000002</v>
      </c>
      <c r="T211" s="256">
        <f>S211*H211</f>
        <v>2.6219700000000001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231</v>
      </c>
      <c r="AT211" s="257" t="s">
        <v>226</v>
      </c>
      <c r="AU211" s="257" t="s">
        <v>91</v>
      </c>
      <c r="AY211" s="16" t="s">
        <v>224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89</v>
      </c>
      <c r="BK211" s="258">
        <f>ROUND(I211*H211,2)</f>
        <v>0</v>
      </c>
      <c r="BL211" s="16" t="s">
        <v>231</v>
      </c>
      <c r="BM211" s="257" t="s">
        <v>417</v>
      </c>
    </row>
    <row r="212" s="13" customFormat="1">
      <c r="A212" s="13"/>
      <c r="B212" s="263"/>
      <c r="C212" s="264"/>
      <c r="D212" s="259" t="s">
        <v>263</v>
      </c>
      <c r="E212" s="273" t="s">
        <v>1</v>
      </c>
      <c r="F212" s="265" t="s">
        <v>418</v>
      </c>
      <c r="G212" s="264"/>
      <c r="H212" s="266">
        <v>1.0529999999999999</v>
      </c>
      <c r="I212" s="267"/>
      <c r="J212" s="264"/>
      <c r="K212" s="264"/>
      <c r="L212" s="268"/>
      <c r="M212" s="269"/>
      <c r="N212" s="270"/>
      <c r="O212" s="270"/>
      <c r="P212" s="270"/>
      <c r="Q212" s="270"/>
      <c r="R212" s="270"/>
      <c r="S212" s="270"/>
      <c r="T212" s="27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2" t="s">
        <v>263</v>
      </c>
      <c r="AU212" s="272" t="s">
        <v>91</v>
      </c>
      <c r="AV212" s="13" t="s">
        <v>91</v>
      </c>
      <c r="AW212" s="13" t="s">
        <v>38</v>
      </c>
      <c r="AX212" s="13" t="s">
        <v>89</v>
      </c>
      <c r="AY212" s="272" t="s">
        <v>224</v>
      </c>
    </row>
    <row r="213" s="2" customFormat="1" ht="16.5" customHeight="1">
      <c r="A213" s="38"/>
      <c r="B213" s="39"/>
      <c r="C213" s="246" t="s">
        <v>419</v>
      </c>
      <c r="D213" s="246" t="s">
        <v>226</v>
      </c>
      <c r="E213" s="247" t="s">
        <v>420</v>
      </c>
      <c r="F213" s="248" t="s">
        <v>421</v>
      </c>
      <c r="G213" s="249" t="s">
        <v>247</v>
      </c>
      <c r="H213" s="250">
        <v>0.435</v>
      </c>
      <c r="I213" s="251"/>
      <c r="J213" s="252">
        <f>ROUND(I213*H213,2)</f>
        <v>0</v>
      </c>
      <c r="K213" s="248" t="s">
        <v>230</v>
      </c>
      <c r="L213" s="44"/>
      <c r="M213" s="253" t="s">
        <v>1</v>
      </c>
      <c r="N213" s="254" t="s">
        <v>47</v>
      </c>
      <c r="O213" s="91"/>
      <c r="P213" s="255">
        <f>O213*H213</f>
        <v>0</v>
      </c>
      <c r="Q213" s="255">
        <v>0.12</v>
      </c>
      <c r="R213" s="255">
        <f>Q213*H213</f>
        <v>0.052199999999999996</v>
      </c>
      <c r="S213" s="255">
        <v>2.2000000000000002</v>
      </c>
      <c r="T213" s="256">
        <f>S213*H213</f>
        <v>0.95700000000000007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231</v>
      </c>
      <c r="AT213" s="257" t="s">
        <v>226</v>
      </c>
      <c r="AU213" s="257" t="s">
        <v>91</v>
      </c>
      <c r="AY213" s="16" t="s">
        <v>224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6" t="s">
        <v>89</v>
      </c>
      <c r="BK213" s="258">
        <f>ROUND(I213*H213,2)</f>
        <v>0</v>
      </c>
      <c r="BL213" s="16" t="s">
        <v>231</v>
      </c>
      <c r="BM213" s="257" t="s">
        <v>422</v>
      </c>
    </row>
    <row r="214" s="13" customFormat="1">
      <c r="A214" s="13"/>
      <c r="B214" s="263"/>
      <c r="C214" s="264"/>
      <c r="D214" s="259" t="s">
        <v>263</v>
      </c>
      <c r="E214" s="273" t="s">
        <v>1</v>
      </c>
      <c r="F214" s="265" t="s">
        <v>423</v>
      </c>
      <c r="G214" s="264"/>
      <c r="H214" s="266">
        <v>0.435</v>
      </c>
      <c r="I214" s="267"/>
      <c r="J214" s="264"/>
      <c r="K214" s="264"/>
      <c r="L214" s="268"/>
      <c r="M214" s="269"/>
      <c r="N214" s="270"/>
      <c r="O214" s="270"/>
      <c r="P214" s="270"/>
      <c r="Q214" s="270"/>
      <c r="R214" s="270"/>
      <c r="S214" s="270"/>
      <c r="T214" s="27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2" t="s">
        <v>263</v>
      </c>
      <c r="AU214" s="272" t="s">
        <v>91</v>
      </c>
      <c r="AV214" s="13" t="s">
        <v>91</v>
      </c>
      <c r="AW214" s="13" t="s">
        <v>38</v>
      </c>
      <c r="AX214" s="13" t="s">
        <v>89</v>
      </c>
      <c r="AY214" s="272" t="s">
        <v>224</v>
      </c>
    </row>
    <row r="215" s="2" customFormat="1" ht="16.5" customHeight="1">
      <c r="A215" s="38"/>
      <c r="B215" s="39"/>
      <c r="C215" s="246" t="s">
        <v>424</v>
      </c>
      <c r="D215" s="246" t="s">
        <v>226</v>
      </c>
      <c r="E215" s="247" t="s">
        <v>425</v>
      </c>
      <c r="F215" s="248" t="s">
        <v>426</v>
      </c>
      <c r="G215" s="249" t="s">
        <v>247</v>
      </c>
      <c r="H215" s="250">
        <v>5.585</v>
      </c>
      <c r="I215" s="251"/>
      <c r="J215" s="252">
        <f>ROUND(I215*H215,2)</f>
        <v>0</v>
      </c>
      <c r="K215" s="248" t="s">
        <v>230</v>
      </c>
      <c r="L215" s="44"/>
      <c r="M215" s="253" t="s">
        <v>1</v>
      </c>
      <c r="N215" s="254" t="s">
        <v>47</v>
      </c>
      <c r="O215" s="91"/>
      <c r="P215" s="255">
        <f>O215*H215</f>
        <v>0</v>
      </c>
      <c r="Q215" s="255">
        <v>0.121711072</v>
      </c>
      <c r="R215" s="255">
        <f>Q215*H215</f>
        <v>0.67975633712000005</v>
      </c>
      <c r="S215" s="255">
        <v>2.3999999999999999</v>
      </c>
      <c r="T215" s="256">
        <f>S215*H215</f>
        <v>13.404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231</v>
      </c>
      <c r="AT215" s="257" t="s">
        <v>226</v>
      </c>
      <c r="AU215" s="257" t="s">
        <v>91</v>
      </c>
      <c r="AY215" s="16" t="s">
        <v>224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6" t="s">
        <v>89</v>
      </c>
      <c r="BK215" s="258">
        <f>ROUND(I215*H215,2)</f>
        <v>0</v>
      </c>
      <c r="BL215" s="16" t="s">
        <v>231</v>
      </c>
      <c r="BM215" s="257" t="s">
        <v>427</v>
      </c>
    </row>
    <row r="216" s="13" customFormat="1">
      <c r="A216" s="13"/>
      <c r="B216" s="263"/>
      <c r="C216" s="264"/>
      <c r="D216" s="259" t="s">
        <v>263</v>
      </c>
      <c r="E216" s="273" t="s">
        <v>1</v>
      </c>
      <c r="F216" s="265" t="s">
        <v>428</v>
      </c>
      <c r="G216" s="264"/>
      <c r="H216" s="266">
        <v>3.6850000000000001</v>
      </c>
      <c r="I216" s="267"/>
      <c r="J216" s="264"/>
      <c r="K216" s="264"/>
      <c r="L216" s="268"/>
      <c r="M216" s="269"/>
      <c r="N216" s="270"/>
      <c r="O216" s="270"/>
      <c r="P216" s="270"/>
      <c r="Q216" s="270"/>
      <c r="R216" s="270"/>
      <c r="S216" s="270"/>
      <c r="T216" s="27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2" t="s">
        <v>263</v>
      </c>
      <c r="AU216" s="272" t="s">
        <v>91</v>
      </c>
      <c r="AV216" s="13" t="s">
        <v>91</v>
      </c>
      <c r="AW216" s="13" t="s">
        <v>38</v>
      </c>
      <c r="AX216" s="13" t="s">
        <v>82</v>
      </c>
      <c r="AY216" s="272" t="s">
        <v>224</v>
      </c>
    </row>
    <row r="217" s="13" customFormat="1">
      <c r="A217" s="13"/>
      <c r="B217" s="263"/>
      <c r="C217" s="264"/>
      <c r="D217" s="259" t="s">
        <v>263</v>
      </c>
      <c r="E217" s="273" t="s">
        <v>1</v>
      </c>
      <c r="F217" s="265" t="s">
        <v>429</v>
      </c>
      <c r="G217" s="264"/>
      <c r="H217" s="266">
        <v>0.73799999999999999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2" t="s">
        <v>263</v>
      </c>
      <c r="AU217" s="272" t="s">
        <v>91</v>
      </c>
      <c r="AV217" s="13" t="s">
        <v>91</v>
      </c>
      <c r="AW217" s="13" t="s">
        <v>38</v>
      </c>
      <c r="AX217" s="13" t="s">
        <v>82</v>
      </c>
      <c r="AY217" s="272" t="s">
        <v>224</v>
      </c>
    </row>
    <row r="218" s="13" customFormat="1">
      <c r="A218" s="13"/>
      <c r="B218" s="263"/>
      <c r="C218" s="264"/>
      <c r="D218" s="259" t="s">
        <v>263</v>
      </c>
      <c r="E218" s="273" t="s">
        <v>1</v>
      </c>
      <c r="F218" s="265" t="s">
        <v>430</v>
      </c>
      <c r="G218" s="264"/>
      <c r="H218" s="266">
        <v>1.1619999999999999</v>
      </c>
      <c r="I218" s="267"/>
      <c r="J218" s="264"/>
      <c r="K218" s="264"/>
      <c r="L218" s="268"/>
      <c r="M218" s="269"/>
      <c r="N218" s="270"/>
      <c r="O218" s="270"/>
      <c r="P218" s="270"/>
      <c r="Q218" s="270"/>
      <c r="R218" s="270"/>
      <c r="S218" s="270"/>
      <c r="T218" s="27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2" t="s">
        <v>263</v>
      </c>
      <c r="AU218" s="272" t="s">
        <v>91</v>
      </c>
      <c r="AV218" s="13" t="s">
        <v>91</v>
      </c>
      <c r="AW218" s="13" t="s">
        <v>38</v>
      </c>
      <c r="AX218" s="13" t="s">
        <v>82</v>
      </c>
      <c r="AY218" s="272" t="s">
        <v>224</v>
      </c>
    </row>
    <row r="219" s="14" customFormat="1">
      <c r="A219" s="14"/>
      <c r="B219" s="274"/>
      <c r="C219" s="275"/>
      <c r="D219" s="259" t="s">
        <v>263</v>
      </c>
      <c r="E219" s="276" t="s">
        <v>1</v>
      </c>
      <c r="F219" s="277" t="s">
        <v>277</v>
      </c>
      <c r="G219" s="275"/>
      <c r="H219" s="278">
        <v>5.585</v>
      </c>
      <c r="I219" s="279"/>
      <c r="J219" s="275"/>
      <c r="K219" s="275"/>
      <c r="L219" s="280"/>
      <c r="M219" s="281"/>
      <c r="N219" s="282"/>
      <c r="O219" s="282"/>
      <c r="P219" s="282"/>
      <c r="Q219" s="282"/>
      <c r="R219" s="282"/>
      <c r="S219" s="282"/>
      <c r="T219" s="28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4" t="s">
        <v>263</v>
      </c>
      <c r="AU219" s="284" t="s">
        <v>91</v>
      </c>
      <c r="AV219" s="14" t="s">
        <v>231</v>
      </c>
      <c r="AW219" s="14" t="s">
        <v>38</v>
      </c>
      <c r="AX219" s="14" t="s">
        <v>89</v>
      </c>
      <c r="AY219" s="284" t="s">
        <v>224</v>
      </c>
    </row>
    <row r="220" s="12" customFormat="1" ht="22.8" customHeight="1">
      <c r="A220" s="12"/>
      <c r="B220" s="230"/>
      <c r="C220" s="231"/>
      <c r="D220" s="232" t="s">
        <v>81</v>
      </c>
      <c r="E220" s="244" t="s">
        <v>431</v>
      </c>
      <c r="F220" s="244" t="s">
        <v>432</v>
      </c>
      <c r="G220" s="231"/>
      <c r="H220" s="231"/>
      <c r="I220" s="234"/>
      <c r="J220" s="245">
        <f>BK220</f>
        <v>0</v>
      </c>
      <c r="K220" s="231"/>
      <c r="L220" s="236"/>
      <c r="M220" s="237"/>
      <c r="N220" s="238"/>
      <c r="O220" s="238"/>
      <c r="P220" s="239">
        <f>SUM(P221:P233)</f>
        <v>0</v>
      </c>
      <c r="Q220" s="238"/>
      <c r="R220" s="239">
        <f>SUM(R221:R233)</f>
        <v>0</v>
      </c>
      <c r="S220" s="238"/>
      <c r="T220" s="240">
        <f>SUM(T221:T233)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41" t="s">
        <v>89</v>
      </c>
      <c r="AT220" s="242" t="s">
        <v>81</v>
      </c>
      <c r="AU220" s="242" t="s">
        <v>89</v>
      </c>
      <c r="AY220" s="241" t="s">
        <v>224</v>
      </c>
      <c r="BK220" s="243">
        <f>SUM(BK221:BK233)</f>
        <v>0</v>
      </c>
    </row>
    <row r="221" s="2" customFormat="1" ht="21.75" customHeight="1">
      <c r="A221" s="38"/>
      <c r="B221" s="39"/>
      <c r="C221" s="246" t="s">
        <v>433</v>
      </c>
      <c r="D221" s="246" t="s">
        <v>226</v>
      </c>
      <c r="E221" s="247" t="s">
        <v>434</v>
      </c>
      <c r="F221" s="248" t="s">
        <v>435</v>
      </c>
      <c r="G221" s="249" t="s">
        <v>268</v>
      </c>
      <c r="H221" s="250">
        <v>16.983000000000001</v>
      </c>
      <c r="I221" s="251"/>
      <c r="J221" s="252">
        <f>ROUND(I221*H221,2)</f>
        <v>0</v>
      </c>
      <c r="K221" s="248" t="s">
        <v>230</v>
      </c>
      <c r="L221" s="44"/>
      <c r="M221" s="253" t="s">
        <v>1</v>
      </c>
      <c r="N221" s="254" t="s">
        <v>47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231</v>
      </c>
      <c r="AT221" s="257" t="s">
        <v>226</v>
      </c>
      <c r="AU221" s="257" t="s">
        <v>91</v>
      </c>
      <c r="AY221" s="16" t="s">
        <v>224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6" t="s">
        <v>89</v>
      </c>
      <c r="BK221" s="258">
        <f>ROUND(I221*H221,2)</f>
        <v>0</v>
      </c>
      <c r="BL221" s="16" t="s">
        <v>231</v>
      </c>
      <c r="BM221" s="257" t="s">
        <v>436</v>
      </c>
    </row>
    <row r="222" s="13" customFormat="1">
      <c r="A222" s="13"/>
      <c r="B222" s="263"/>
      <c r="C222" s="264"/>
      <c r="D222" s="259" t="s">
        <v>263</v>
      </c>
      <c r="E222" s="273" t="s">
        <v>1</v>
      </c>
      <c r="F222" s="265" t="s">
        <v>437</v>
      </c>
      <c r="G222" s="264"/>
      <c r="H222" s="266">
        <v>2.6219999999999999</v>
      </c>
      <c r="I222" s="267"/>
      <c r="J222" s="264"/>
      <c r="K222" s="264"/>
      <c r="L222" s="268"/>
      <c r="M222" s="269"/>
      <c r="N222" s="270"/>
      <c r="O222" s="270"/>
      <c r="P222" s="270"/>
      <c r="Q222" s="270"/>
      <c r="R222" s="270"/>
      <c r="S222" s="270"/>
      <c r="T222" s="27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2" t="s">
        <v>263</v>
      </c>
      <c r="AU222" s="272" t="s">
        <v>91</v>
      </c>
      <c r="AV222" s="13" t="s">
        <v>91</v>
      </c>
      <c r="AW222" s="13" t="s">
        <v>38</v>
      </c>
      <c r="AX222" s="13" t="s">
        <v>82</v>
      </c>
      <c r="AY222" s="272" t="s">
        <v>224</v>
      </c>
    </row>
    <row r="223" s="13" customFormat="1">
      <c r="A223" s="13"/>
      <c r="B223" s="263"/>
      <c r="C223" s="264"/>
      <c r="D223" s="259" t="s">
        <v>263</v>
      </c>
      <c r="E223" s="273" t="s">
        <v>1</v>
      </c>
      <c r="F223" s="265" t="s">
        <v>438</v>
      </c>
      <c r="G223" s="264"/>
      <c r="H223" s="266">
        <v>0.95699999999999996</v>
      </c>
      <c r="I223" s="267"/>
      <c r="J223" s="264"/>
      <c r="K223" s="264"/>
      <c r="L223" s="268"/>
      <c r="M223" s="269"/>
      <c r="N223" s="270"/>
      <c r="O223" s="270"/>
      <c r="P223" s="270"/>
      <c r="Q223" s="270"/>
      <c r="R223" s="270"/>
      <c r="S223" s="270"/>
      <c r="T223" s="27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2" t="s">
        <v>263</v>
      </c>
      <c r="AU223" s="272" t="s">
        <v>91</v>
      </c>
      <c r="AV223" s="13" t="s">
        <v>91</v>
      </c>
      <c r="AW223" s="13" t="s">
        <v>38</v>
      </c>
      <c r="AX223" s="13" t="s">
        <v>82</v>
      </c>
      <c r="AY223" s="272" t="s">
        <v>224</v>
      </c>
    </row>
    <row r="224" s="13" customFormat="1">
      <c r="A224" s="13"/>
      <c r="B224" s="263"/>
      <c r="C224" s="264"/>
      <c r="D224" s="259" t="s">
        <v>263</v>
      </c>
      <c r="E224" s="273" t="s">
        <v>1</v>
      </c>
      <c r="F224" s="265" t="s">
        <v>439</v>
      </c>
      <c r="G224" s="264"/>
      <c r="H224" s="266">
        <v>13.404</v>
      </c>
      <c r="I224" s="267"/>
      <c r="J224" s="264"/>
      <c r="K224" s="264"/>
      <c r="L224" s="268"/>
      <c r="M224" s="269"/>
      <c r="N224" s="270"/>
      <c r="O224" s="270"/>
      <c r="P224" s="270"/>
      <c r="Q224" s="270"/>
      <c r="R224" s="270"/>
      <c r="S224" s="270"/>
      <c r="T224" s="27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2" t="s">
        <v>263</v>
      </c>
      <c r="AU224" s="272" t="s">
        <v>91</v>
      </c>
      <c r="AV224" s="13" t="s">
        <v>91</v>
      </c>
      <c r="AW224" s="13" t="s">
        <v>38</v>
      </c>
      <c r="AX224" s="13" t="s">
        <v>82</v>
      </c>
      <c r="AY224" s="272" t="s">
        <v>224</v>
      </c>
    </row>
    <row r="225" s="14" customFormat="1">
      <c r="A225" s="14"/>
      <c r="B225" s="274"/>
      <c r="C225" s="275"/>
      <c r="D225" s="259" t="s">
        <v>263</v>
      </c>
      <c r="E225" s="276" t="s">
        <v>1</v>
      </c>
      <c r="F225" s="277" t="s">
        <v>277</v>
      </c>
      <c r="G225" s="275"/>
      <c r="H225" s="278">
        <v>16.983000000000001</v>
      </c>
      <c r="I225" s="279"/>
      <c r="J225" s="275"/>
      <c r="K225" s="275"/>
      <c r="L225" s="280"/>
      <c r="M225" s="281"/>
      <c r="N225" s="282"/>
      <c r="O225" s="282"/>
      <c r="P225" s="282"/>
      <c r="Q225" s="282"/>
      <c r="R225" s="282"/>
      <c r="S225" s="282"/>
      <c r="T225" s="28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4" t="s">
        <v>263</v>
      </c>
      <c r="AU225" s="284" t="s">
        <v>91</v>
      </c>
      <c r="AV225" s="14" t="s">
        <v>231</v>
      </c>
      <c r="AW225" s="14" t="s">
        <v>38</v>
      </c>
      <c r="AX225" s="14" t="s">
        <v>89</v>
      </c>
      <c r="AY225" s="284" t="s">
        <v>224</v>
      </c>
    </row>
    <row r="226" s="2" customFormat="1" ht="21.75" customHeight="1">
      <c r="A226" s="38"/>
      <c r="B226" s="39"/>
      <c r="C226" s="246" t="s">
        <v>28</v>
      </c>
      <c r="D226" s="246" t="s">
        <v>226</v>
      </c>
      <c r="E226" s="247" t="s">
        <v>440</v>
      </c>
      <c r="F226" s="248" t="s">
        <v>441</v>
      </c>
      <c r="G226" s="249" t="s">
        <v>268</v>
      </c>
      <c r="H226" s="250">
        <v>16.893000000000001</v>
      </c>
      <c r="I226" s="251"/>
      <c r="J226" s="252">
        <f>ROUND(I226*H226,2)</f>
        <v>0</v>
      </c>
      <c r="K226" s="248" t="s">
        <v>230</v>
      </c>
      <c r="L226" s="44"/>
      <c r="M226" s="253" t="s">
        <v>1</v>
      </c>
      <c r="N226" s="254" t="s">
        <v>47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231</v>
      </c>
      <c r="AT226" s="257" t="s">
        <v>226</v>
      </c>
      <c r="AU226" s="257" t="s">
        <v>91</v>
      </c>
      <c r="AY226" s="16" t="s">
        <v>224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6" t="s">
        <v>89</v>
      </c>
      <c r="BK226" s="258">
        <f>ROUND(I226*H226,2)</f>
        <v>0</v>
      </c>
      <c r="BL226" s="16" t="s">
        <v>231</v>
      </c>
      <c r="BM226" s="257" t="s">
        <v>442</v>
      </c>
    </row>
    <row r="227" s="2" customFormat="1" ht="16.5" customHeight="1">
      <c r="A227" s="38"/>
      <c r="B227" s="39"/>
      <c r="C227" s="246" t="s">
        <v>443</v>
      </c>
      <c r="D227" s="246" t="s">
        <v>226</v>
      </c>
      <c r="E227" s="247" t="s">
        <v>444</v>
      </c>
      <c r="F227" s="248" t="s">
        <v>445</v>
      </c>
      <c r="G227" s="249" t="s">
        <v>268</v>
      </c>
      <c r="H227" s="250">
        <v>439.21800000000002</v>
      </c>
      <c r="I227" s="251"/>
      <c r="J227" s="252">
        <f>ROUND(I227*H227,2)</f>
        <v>0</v>
      </c>
      <c r="K227" s="248" t="s">
        <v>230</v>
      </c>
      <c r="L227" s="44"/>
      <c r="M227" s="253" t="s">
        <v>1</v>
      </c>
      <c r="N227" s="254" t="s">
        <v>47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231</v>
      </c>
      <c r="AT227" s="257" t="s">
        <v>226</v>
      </c>
      <c r="AU227" s="257" t="s">
        <v>91</v>
      </c>
      <c r="AY227" s="16" t="s">
        <v>224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6" t="s">
        <v>89</v>
      </c>
      <c r="BK227" s="258">
        <f>ROUND(I227*H227,2)</f>
        <v>0</v>
      </c>
      <c r="BL227" s="16" t="s">
        <v>231</v>
      </c>
      <c r="BM227" s="257" t="s">
        <v>446</v>
      </c>
    </row>
    <row r="228" s="2" customFormat="1">
      <c r="A228" s="38"/>
      <c r="B228" s="39"/>
      <c r="C228" s="40"/>
      <c r="D228" s="259" t="s">
        <v>261</v>
      </c>
      <c r="E228" s="40"/>
      <c r="F228" s="260" t="s">
        <v>262</v>
      </c>
      <c r="G228" s="40"/>
      <c r="H228" s="40"/>
      <c r="I228" s="154"/>
      <c r="J228" s="40"/>
      <c r="K228" s="40"/>
      <c r="L228" s="44"/>
      <c r="M228" s="261"/>
      <c r="N228" s="262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6" t="s">
        <v>261</v>
      </c>
      <c r="AU228" s="16" t="s">
        <v>91</v>
      </c>
    </row>
    <row r="229" s="13" customFormat="1">
      <c r="A229" s="13"/>
      <c r="B229" s="263"/>
      <c r="C229" s="264"/>
      <c r="D229" s="259" t="s">
        <v>263</v>
      </c>
      <c r="E229" s="264"/>
      <c r="F229" s="265" t="s">
        <v>447</v>
      </c>
      <c r="G229" s="264"/>
      <c r="H229" s="266">
        <v>439.21800000000002</v>
      </c>
      <c r="I229" s="267"/>
      <c r="J229" s="264"/>
      <c r="K229" s="264"/>
      <c r="L229" s="268"/>
      <c r="M229" s="269"/>
      <c r="N229" s="270"/>
      <c r="O229" s="270"/>
      <c r="P229" s="270"/>
      <c r="Q229" s="270"/>
      <c r="R229" s="270"/>
      <c r="S229" s="270"/>
      <c r="T229" s="27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2" t="s">
        <v>263</v>
      </c>
      <c r="AU229" s="272" t="s">
        <v>91</v>
      </c>
      <c r="AV229" s="13" t="s">
        <v>91</v>
      </c>
      <c r="AW229" s="13" t="s">
        <v>4</v>
      </c>
      <c r="AX229" s="13" t="s">
        <v>89</v>
      </c>
      <c r="AY229" s="272" t="s">
        <v>224</v>
      </c>
    </row>
    <row r="230" s="2" customFormat="1" ht="21.75" customHeight="1">
      <c r="A230" s="38"/>
      <c r="B230" s="39"/>
      <c r="C230" s="246" t="s">
        <v>448</v>
      </c>
      <c r="D230" s="246" t="s">
        <v>226</v>
      </c>
      <c r="E230" s="247" t="s">
        <v>449</v>
      </c>
      <c r="F230" s="248" t="s">
        <v>450</v>
      </c>
      <c r="G230" s="249" t="s">
        <v>268</v>
      </c>
      <c r="H230" s="250">
        <v>0.95699999999999996</v>
      </c>
      <c r="I230" s="251"/>
      <c r="J230" s="252">
        <f>ROUND(I230*H230,2)</f>
        <v>0</v>
      </c>
      <c r="K230" s="248" t="s">
        <v>230</v>
      </c>
      <c r="L230" s="44"/>
      <c r="M230" s="253" t="s">
        <v>1</v>
      </c>
      <c r="N230" s="254" t="s">
        <v>47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231</v>
      </c>
      <c r="AT230" s="257" t="s">
        <v>226</v>
      </c>
      <c r="AU230" s="257" t="s">
        <v>91</v>
      </c>
      <c r="AY230" s="16" t="s">
        <v>224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89</v>
      </c>
      <c r="BK230" s="258">
        <f>ROUND(I230*H230,2)</f>
        <v>0</v>
      </c>
      <c r="BL230" s="16" t="s">
        <v>231</v>
      </c>
      <c r="BM230" s="257" t="s">
        <v>451</v>
      </c>
    </row>
    <row r="231" s="2" customFormat="1" ht="33" customHeight="1">
      <c r="A231" s="38"/>
      <c r="B231" s="39"/>
      <c r="C231" s="246" t="s">
        <v>452</v>
      </c>
      <c r="D231" s="246" t="s">
        <v>226</v>
      </c>
      <c r="E231" s="247" t="s">
        <v>453</v>
      </c>
      <c r="F231" s="248" t="s">
        <v>454</v>
      </c>
      <c r="G231" s="249" t="s">
        <v>268</v>
      </c>
      <c r="H231" s="250">
        <v>13.404</v>
      </c>
      <c r="I231" s="251"/>
      <c r="J231" s="252">
        <f>ROUND(I231*H231,2)</f>
        <v>0</v>
      </c>
      <c r="K231" s="248" t="s">
        <v>230</v>
      </c>
      <c r="L231" s="44"/>
      <c r="M231" s="253" t="s">
        <v>1</v>
      </c>
      <c r="N231" s="254" t="s">
        <v>47</v>
      </c>
      <c r="O231" s="91"/>
      <c r="P231" s="255">
        <f>O231*H231</f>
        <v>0</v>
      </c>
      <c r="Q231" s="255">
        <v>0</v>
      </c>
      <c r="R231" s="255">
        <f>Q231*H231</f>
        <v>0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231</v>
      </c>
      <c r="AT231" s="257" t="s">
        <v>226</v>
      </c>
      <c r="AU231" s="257" t="s">
        <v>91</v>
      </c>
      <c r="AY231" s="16" t="s">
        <v>224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6" t="s">
        <v>89</v>
      </c>
      <c r="BK231" s="258">
        <f>ROUND(I231*H231,2)</f>
        <v>0</v>
      </c>
      <c r="BL231" s="16" t="s">
        <v>231</v>
      </c>
      <c r="BM231" s="257" t="s">
        <v>455</v>
      </c>
    </row>
    <row r="232" s="2" customFormat="1" ht="21.75" customHeight="1">
      <c r="A232" s="38"/>
      <c r="B232" s="39"/>
      <c r="C232" s="246" t="s">
        <v>456</v>
      </c>
      <c r="D232" s="246" t="s">
        <v>226</v>
      </c>
      <c r="E232" s="247" t="s">
        <v>457</v>
      </c>
      <c r="F232" s="248" t="s">
        <v>267</v>
      </c>
      <c r="G232" s="249" t="s">
        <v>268</v>
      </c>
      <c r="H232" s="250">
        <v>2.6219999999999999</v>
      </c>
      <c r="I232" s="251"/>
      <c r="J232" s="252">
        <f>ROUND(I232*H232,2)</f>
        <v>0</v>
      </c>
      <c r="K232" s="248" t="s">
        <v>230</v>
      </c>
      <c r="L232" s="44"/>
      <c r="M232" s="253" t="s">
        <v>1</v>
      </c>
      <c r="N232" s="254" t="s">
        <v>47</v>
      </c>
      <c r="O232" s="91"/>
      <c r="P232" s="255">
        <f>O232*H232</f>
        <v>0</v>
      </c>
      <c r="Q232" s="255">
        <v>0</v>
      </c>
      <c r="R232" s="255">
        <f>Q232*H232</f>
        <v>0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231</v>
      </c>
      <c r="AT232" s="257" t="s">
        <v>226</v>
      </c>
      <c r="AU232" s="257" t="s">
        <v>91</v>
      </c>
      <c r="AY232" s="16" t="s">
        <v>224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6" t="s">
        <v>89</v>
      </c>
      <c r="BK232" s="258">
        <f>ROUND(I232*H232,2)</f>
        <v>0</v>
      </c>
      <c r="BL232" s="16" t="s">
        <v>231</v>
      </c>
      <c r="BM232" s="257" t="s">
        <v>458</v>
      </c>
    </row>
    <row r="233" s="2" customFormat="1" ht="16.5" customHeight="1">
      <c r="A233" s="38"/>
      <c r="B233" s="39"/>
      <c r="C233" s="246" t="s">
        <v>459</v>
      </c>
      <c r="D233" s="246" t="s">
        <v>226</v>
      </c>
      <c r="E233" s="247" t="s">
        <v>460</v>
      </c>
      <c r="F233" s="248" t="s">
        <v>461</v>
      </c>
      <c r="G233" s="249" t="s">
        <v>462</v>
      </c>
      <c r="H233" s="250">
        <v>12</v>
      </c>
      <c r="I233" s="251"/>
      <c r="J233" s="252">
        <f>ROUND(I233*H233,2)</f>
        <v>0</v>
      </c>
      <c r="K233" s="248" t="s">
        <v>1</v>
      </c>
      <c r="L233" s="44"/>
      <c r="M233" s="253" t="s">
        <v>1</v>
      </c>
      <c r="N233" s="254" t="s">
        <v>47</v>
      </c>
      <c r="O233" s="91"/>
      <c r="P233" s="255">
        <f>O233*H233</f>
        <v>0</v>
      </c>
      <c r="Q233" s="255">
        <v>0</v>
      </c>
      <c r="R233" s="255">
        <f>Q233*H233</f>
        <v>0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231</v>
      </c>
      <c r="AT233" s="257" t="s">
        <v>226</v>
      </c>
      <c r="AU233" s="257" t="s">
        <v>91</v>
      </c>
      <c r="AY233" s="16" t="s">
        <v>224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6" t="s">
        <v>89</v>
      </c>
      <c r="BK233" s="258">
        <f>ROUND(I233*H233,2)</f>
        <v>0</v>
      </c>
      <c r="BL233" s="16" t="s">
        <v>231</v>
      </c>
      <c r="BM233" s="257" t="s">
        <v>463</v>
      </c>
    </row>
    <row r="234" s="12" customFormat="1" ht="22.8" customHeight="1">
      <c r="A234" s="12"/>
      <c r="B234" s="230"/>
      <c r="C234" s="231"/>
      <c r="D234" s="232" t="s">
        <v>81</v>
      </c>
      <c r="E234" s="244" t="s">
        <v>464</v>
      </c>
      <c r="F234" s="244" t="s">
        <v>465</v>
      </c>
      <c r="G234" s="231"/>
      <c r="H234" s="231"/>
      <c r="I234" s="234"/>
      <c r="J234" s="245">
        <f>BK234</f>
        <v>0</v>
      </c>
      <c r="K234" s="231"/>
      <c r="L234" s="236"/>
      <c r="M234" s="237"/>
      <c r="N234" s="238"/>
      <c r="O234" s="238"/>
      <c r="P234" s="239">
        <f>SUM(P235:P236)</f>
        <v>0</v>
      </c>
      <c r="Q234" s="238"/>
      <c r="R234" s="239">
        <f>SUM(R235:R236)</f>
        <v>0</v>
      </c>
      <c r="S234" s="238"/>
      <c r="T234" s="240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41" t="s">
        <v>89</v>
      </c>
      <c r="AT234" s="242" t="s">
        <v>81</v>
      </c>
      <c r="AU234" s="242" t="s">
        <v>89</v>
      </c>
      <c r="AY234" s="241" t="s">
        <v>224</v>
      </c>
      <c r="BK234" s="243">
        <f>SUM(BK235:BK236)</f>
        <v>0</v>
      </c>
    </row>
    <row r="235" s="2" customFormat="1" ht="21.75" customHeight="1">
      <c r="A235" s="38"/>
      <c r="B235" s="39"/>
      <c r="C235" s="246" t="s">
        <v>466</v>
      </c>
      <c r="D235" s="246" t="s">
        <v>226</v>
      </c>
      <c r="E235" s="247" t="s">
        <v>467</v>
      </c>
      <c r="F235" s="248" t="s">
        <v>468</v>
      </c>
      <c r="G235" s="249" t="s">
        <v>268</v>
      </c>
      <c r="H235" s="250">
        <v>666.68399999999997</v>
      </c>
      <c r="I235" s="251"/>
      <c r="J235" s="252">
        <f>ROUND(I235*H235,2)</f>
        <v>0</v>
      </c>
      <c r="K235" s="248" t="s">
        <v>230</v>
      </c>
      <c r="L235" s="44"/>
      <c r="M235" s="253" t="s">
        <v>1</v>
      </c>
      <c r="N235" s="254" t="s">
        <v>47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231</v>
      </c>
      <c r="AT235" s="257" t="s">
        <v>226</v>
      </c>
      <c r="AU235" s="257" t="s">
        <v>91</v>
      </c>
      <c r="AY235" s="16" t="s">
        <v>224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6" t="s">
        <v>89</v>
      </c>
      <c r="BK235" s="258">
        <f>ROUND(I235*H235,2)</f>
        <v>0</v>
      </c>
      <c r="BL235" s="16" t="s">
        <v>231</v>
      </c>
      <c r="BM235" s="257" t="s">
        <v>469</v>
      </c>
    </row>
    <row r="236" s="2" customFormat="1" ht="21.75" customHeight="1">
      <c r="A236" s="38"/>
      <c r="B236" s="39"/>
      <c r="C236" s="246" t="s">
        <v>470</v>
      </c>
      <c r="D236" s="246" t="s">
        <v>226</v>
      </c>
      <c r="E236" s="247" t="s">
        <v>471</v>
      </c>
      <c r="F236" s="248" t="s">
        <v>472</v>
      </c>
      <c r="G236" s="249" t="s">
        <v>268</v>
      </c>
      <c r="H236" s="250">
        <v>666.68399999999997</v>
      </c>
      <c r="I236" s="251"/>
      <c r="J236" s="252">
        <f>ROUND(I236*H236,2)</f>
        <v>0</v>
      </c>
      <c r="K236" s="248" t="s">
        <v>230</v>
      </c>
      <c r="L236" s="44"/>
      <c r="M236" s="253" t="s">
        <v>1</v>
      </c>
      <c r="N236" s="254" t="s">
        <v>47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231</v>
      </c>
      <c r="AT236" s="257" t="s">
        <v>226</v>
      </c>
      <c r="AU236" s="257" t="s">
        <v>91</v>
      </c>
      <c r="AY236" s="16" t="s">
        <v>224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89</v>
      </c>
      <c r="BK236" s="258">
        <f>ROUND(I236*H236,2)</f>
        <v>0</v>
      </c>
      <c r="BL236" s="16" t="s">
        <v>231</v>
      </c>
      <c r="BM236" s="257" t="s">
        <v>473</v>
      </c>
    </row>
    <row r="237" s="12" customFormat="1" ht="25.92" customHeight="1">
      <c r="A237" s="12"/>
      <c r="B237" s="230"/>
      <c r="C237" s="231"/>
      <c r="D237" s="232" t="s">
        <v>81</v>
      </c>
      <c r="E237" s="233" t="s">
        <v>474</v>
      </c>
      <c r="F237" s="233" t="s">
        <v>475</v>
      </c>
      <c r="G237" s="231"/>
      <c r="H237" s="231"/>
      <c r="I237" s="234"/>
      <c r="J237" s="235">
        <f>BK237</f>
        <v>0</v>
      </c>
      <c r="K237" s="231"/>
      <c r="L237" s="236"/>
      <c r="M237" s="237"/>
      <c r="N237" s="238"/>
      <c r="O237" s="238"/>
      <c r="P237" s="239">
        <f>P238</f>
        <v>0</v>
      </c>
      <c r="Q237" s="238"/>
      <c r="R237" s="239">
        <f>R238</f>
        <v>0.14549483000000002</v>
      </c>
      <c r="S237" s="238"/>
      <c r="T237" s="24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41" t="s">
        <v>91</v>
      </c>
      <c r="AT237" s="242" t="s">
        <v>81</v>
      </c>
      <c r="AU237" s="242" t="s">
        <v>82</v>
      </c>
      <c r="AY237" s="241" t="s">
        <v>224</v>
      </c>
      <c r="BK237" s="243">
        <f>BK238</f>
        <v>0</v>
      </c>
    </row>
    <row r="238" s="12" customFormat="1" ht="22.8" customHeight="1">
      <c r="A238" s="12"/>
      <c r="B238" s="230"/>
      <c r="C238" s="231"/>
      <c r="D238" s="232" t="s">
        <v>81</v>
      </c>
      <c r="E238" s="244" t="s">
        <v>476</v>
      </c>
      <c r="F238" s="244" t="s">
        <v>477</v>
      </c>
      <c r="G238" s="231"/>
      <c r="H238" s="231"/>
      <c r="I238" s="234"/>
      <c r="J238" s="245">
        <f>BK238</f>
        <v>0</v>
      </c>
      <c r="K238" s="231"/>
      <c r="L238" s="236"/>
      <c r="M238" s="237"/>
      <c r="N238" s="238"/>
      <c r="O238" s="238"/>
      <c r="P238" s="239">
        <f>SUM(P239:P258)</f>
        <v>0</v>
      </c>
      <c r="Q238" s="238"/>
      <c r="R238" s="239">
        <f>SUM(R239:R258)</f>
        <v>0.14549483000000002</v>
      </c>
      <c r="S238" s="238"/>
      <c r="T238" s="240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1" t="s">
        <v>91</v>
      </c>
      <c r="AT238" s="242" t="s">
        <v>81</v>
      </c>
      <c r="AU238" s="242" t="s">
        <v>89</v>
      </c>
      <c r="AY238" s="241" t="s">
        <v>224</v>
      </c>
      <c r="BK238" s="243">
        <f>SUM(BK239:BK258)</f>
        <v>0</v>
      </c>
    </row>
    <row r="239" s="2" customFormat="1" ht="21.75" customHeight="1">
      <c r="A239" s="38"/>
      <c r="B239" s="39"/>
      <c r="C239" s="246" t="s">
        <v>478</v>
      </c>
      <c r="D239" s="246" t="s">
        <v>226</v>
      </c>
      <c r="E239" s="247" t="s">
        <v>479</v>
      </c>
      <c r="F239" s="248" t="s">
        <v>480</v>
      </c>
      <c r="G239" s="249" t="s">
        <v>229</v>
      </c>
      <c r="H239" s="250">
        <v>29.27</v>
      </c>
      <c r="I239" s="251"/>
      <c r="J239" s="252">
        <f>ROUND(I239*H239,2)</f>
        <v>0</v>
      </c>
      <c r="K239" s="248" t="s">
        <v>230</v>
      </c>
      <c r="L239" s="44"/>
      <c r="M239" s="253" t="s">
        <v>1</v>
      </c>
      <c r="N239" s="254" t="s">
        <v>47</v>
      </c>
      <c r="O239" s="91"/>
      <c r="P239" s="255">
        <f>O239*H239</f>
        <v>0</v>
      </c>
      <c r="Q239" s="255">
        <v>0</v>
      </c>
      <c r="R239" s="255">
        <f>Q239*H239</f>
        <v>0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303</v>
      </c>
      <c r="AT239" s="257" t="s">
        <v>226</v>
      </c>
      <c r="AU239" s="257" t="s">
        <v>91</v>
      </c>
      <c r="AY239" s="16" t="s">
        <v>224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6" t="s">
        <v>89</v>
      </c>
      <c r="BK239" s="258">
        <f>ROUND(I239*H239,2)</f>
        <v>0</v>
      </c>
      <c r="BL239" s="16" t="s">
        <v>303</v>
      </c>
      <c r="BM239" s="257" t="s">
        <v>481</v>
      </c>
    </row>
    <row r="240" s="13" customFormat="1">
      <c r="A240" s="13"/>
      <c r="B240" s="263"/>
      <c r="C240" s="264"/>
      <c r="D240" s="259" t="s">
        <v>263</v>
      </c>
      <c r="E240" s="273" t="s">
        <v>1</v>
      </c>
      <c r="F240" s="265" t="s">
        <v>482</v>
      </c>
      <c r="G240" s="264"/>
      <c r="H240" s="266">
        <v>19.079999999999998</v>
      </c>
      <c r="I240" s="267"/>
      <c r="J240" s="264"/>
      <c r="K240" s="264"/>
      <c r="L240" s="268"/>
      <c r="M240" s="269"/>
      <c r="N240" s="270"/>
      <c r="O240" s="270"/>
      <c r="P240" s="270"/>
      <c r="Q240" s="270"/>
      <c r="R240" s="270"/>
      <c r="S240" s="270"/>
      <c r="T240" s="27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2" t="s">
        <v>263</v>
      </c>
      <c r="AU240" s="272" t="s">
        <v>91</v>
      </c>
      <c r="AV240" s="13" t="s">
        <v>91</v>
      </c>
      <c r="AW240" s="13" t="s">
        <v>38</v>
      </c>
      <c r="AX240" s="13" t="s">
        <v>82</v>
      </c>
      <c r="AY240" s="272" t="s">
        <v>224</v>
      </c>
    </row>
    <row r="241" s="13" customFormat="1">
      <c r="A241" s="13"/>
      <c r="B241" s="263"/>
      <c r="C241" s="264"/>
      <c r="D241" s="259" t="s">
        <v>263</v>
      </c>
      <c r="E241" s="273" t="s">
        <v>1</v>
      </c>
      <c r="F241" s="265" t="s">
        <v>483</v>
      </c>
      <c r="G241" s="264"/>
      <c r="H241" s="266">
        <v>10.19</v>
      </c>
      <c r="I241" s="267"/>
      <c r="J241" s="264"/>
      <c r="K241" s="264"/>
      <c r="L241" s="268"/>
      <c r="M241" s="269"/>
      <c r="N241" s="270"/>
      <c r="O241" s="270"/>
      <c r="P241" s="270"/>
      <c r="Q241" s="270"/>
      <c r="R241" s="270"/>
      <c r="S241" s="270"/>
      <c r="T241" s="27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2" t="s">
        <v>263</v>
      </c>
      <c r="AU241" s="272" t="s">
        <v>91</v>
      </c>
      <c r="AV241" s="13" t="s">
        <v>91</v>
      </c>
      <c r="AW241" s="13" t="s">
        <v>38</v>
      </c>
      <c r="AX241" s="13" t="s">
        <v>82</v>
      </c>
      <c r="AY241" s="272" t="s">
        <v>224</v>
      </c>
    </row>
    <row r="242" s="14" customFormat="1">
      <c r="A242" s="14"/>
      <c r="B242" s="274"/>
      <c r="C242" s="275"/>
      <c r="D242" s="259" t="s">
        <v>263</v>
      </c>
      <c r="E242" s="276" t="s">
        <v>1</v>
      </c>
      <c r="F242" s="277" t="s">
        <v>277</v>
      </c>
      <c r="G242" s="275"/>
      <c r="H242" s="278">
        <v>29.27</v>
      </c>
      <c r="I242" s="279"/>
      <c r="J242" s="275"/>
      <c r="K242" s="275"/>
      <c r="L242" s="280"/>
      <c r="M242" s="281"/>
      <c r="N242" s="282"/>
      <c r="O242" s="282"/>
      <c r="P242" s="282"/>
      <c r="Q242" s="282"/>
      <c r="R242" s="282"/>
      <c r="S242" s="282"/>
      <c r="T242" s="28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4" t="s">
        <v>263</v>
      </c>
      <c r="AU242" s="284" t="s">
        <v>91</v>
      </c>
      <c r="AV242" s="14" t="s">
        <v>231</v>
      </c>
      <c r="AW242" s="14" t="s">
        <v>38</v>
      </c>
      <c r="AX242" s="14" t="s">
        <v>89</v>
      </c>
      <c r="AY242" s="284" t="s">
        <v>224</v>
      </c>
    </row>
    <row r="243" s="2" customFormat="1" ht="16.5" customHeight="1">
      <c r="A243" s="38"/>
      <c r="B243" s="39"/>
      <c r="C243" s="285" t="s">
        <v>484</v>
      </c>
      <c r="D243" s="285" t="s">
        <v>283</v>
      </c>
      <c r="E243" s="286" t="s">
        <v>485</v>
      </c>
      <c r="F243" s="287" t="s">
        <v>486</v>
      </c>
      <c r="G243" s="288" t="s">
        <v>268</v>
      </c>
      <c r="H243" s="289">
        <v>0.01</v>
      </c>
      <c r="I243" s="290"/>
      <c r="J243" s="291">
        <f>ROUND(I243*H243,2)</f>
        <v>0</v>
      </c>
      <c r="K243" s="287" t="s">
        <v>230</v>
      </c>
      <c r="L243" s="292"/>
      <c r="M243" s="293" t="s">
        <v>1</v>
      </c>
      <c r="N243" s="294" t="s">
        <v>47</v>
      </c>
      <c r="O243" s="91"/>
      <c r="P243" s="255">
        <f>O243*H243</f>
        <v>0</v>
      </c>
      <c r="Q243" s="255">
        <v>1</v>
      </c>
      <c r="R243" s="255">
        <f>Q243*H243</f>
        <v>0.01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386</v>
      </c>
      <c r="AT243" s="257" t="s">
        <v>283</v>
      </c>
      <c r="AU243" s="257" t="s">
        <v>91</v>
      </c>
      <c r="AY243" s="16" t="s">
        <v>224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6" t="s">
        <v>89</v>
      </c>
      <c r="BK243" s="258">
        <f>ROUND(I243*H243,2)</f>
        <v>0</v>
      </c>
      <c r="BL243" s="16" t="s">
        <v>303</v>
      </c>
      <c r="BM243" s="257" t="s">
        <v>487</v>
      </c>
    </row>
    <row r="244" s="2" customFormat="1">
      <c r="A244" s="38"/>
      <c r="B244" s="39"/>
      <c r="C244" s="40"/>
      <c r="D244" s="259" t="s">
        <v>261</v>
      </c>
      <c r="E244" s="40"/>
      <c r="F244" s="260" t="s">
        <v>488</v>
      </c>
      <c r="G244" s="40"/>
      <c r="H244" s="40"/>
      <c r="I244" s="154"/>
      <c r="J244" s="40"/>
      <c r="K244" s="40"/>
      <c r="L244" s="44"/>
      <c r="M244" s="261"/>
      <c r="N244" s="262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6" t="s">
        <v>261</v>
      </c>
      <c r="AU244" s="16" t="s">
        <v>91</v>
      </c>
    </row>
    <row r="245" s="13" customFormat="1">
      <c r="A245" s="13"/>
      <c r="B245" s="263"/>
      <c r="C245" s="264"/>
      <c r="D245" s="259" t="s">
        <v>263</v>
      </c>
      <c r="E245" s="264"/>
      <c r="F245" s="265" t="s">
        <v>489</v>
      </c>
      <c r="G245" s="264"/>
      <c r="H245" s="266">
        <v>0.01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263</v>
      </c>
      <c r="AU245" s="272" t="s">
        <v>91</v>
      </c>
      <c r="AV245" s="13" t="s">
        <v>91</v>
      </c>
      <c r="AW245" s="13" t="s">
        <v>4</v>
      </c>
      <c r="AX245" s="13" t="s">
        <v>89</v>
      </c>
      <c r="AY245" s="272" t="s">
        <v>224</v>
      </c>
    </row>
    <row r="246" s="2" customFormat="1" ht="21.75" customHeight="1">
      <c r="A246" s="38"/>
      <c r="B246" s="39"/>
      <c r="C246" s="246" t="s">
        <v>490</v>
      </c>
      <c r="D246" s="246" t="s">
        <v>226</v>
      </c>
      <c r="E246" s="247" t="s">
        <v>491</v>
      </c>
      <c r="F246" s="248" t="s">
        <v>492</v>
      </c>
      <c r="G246" s="249" t="s">
        <v>229</v>
      </c>
      <c r="H246" s="250">
        <v>58.539999999999999</v>
      </c>
      <c r="I246" s="251"/>
      <c r="J246" s="252">
        <f>ROUND(I246*H246,2)</f>
        <v>0</v>
      </c>
      <c r="K246" s="248" t="s">
        <v>230</v>
      </c>
      <c r="L246" s="44"/>
      <c r="M246" s="253" t="s">
        <v>1</v>
      </c>
      <c r="N246" s="254" t="s">
        <v>47</v>
      </c>
      <c r="O246" s="91"/>
      <c r="P246" s="255">
        <f>O246*H246</f>
        <v>0</v>
      </c>
      <c r="Q246" s="255">
        <v>3.4499999999999998E-05</v>
      </c>
      <c r="R246" s="255">
        <f>Q246*H246</f>
        <v>0.0020196299999999997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303</v>
      </c>
      <c r="AT246" s="257" t="s">
        <v>226</v>
      </c>
      <c r="AU246" s="257" t="s">
        <v>91</v>
      </c>
      <c r="AY246" s="16" t="s">
        <v>224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6" t="s">
        <v>89</v>
      </c>
      <c r="BK246" s="258">
        <f>ROUND(I246*H246,2)</f>
        <v>0</v>
      </c>
      <c r="BL246" s="16" t="s">
        <v>303</v>
      </c>
      <c r="BM246" s="257" t="s">
        <v>493</v>
      </c>
    </row>
    <row r="247" s="13" customFormat="1">
      <c r="A247" s="13"/>
      <c r="B247" s="263"/>
      <c r="C247" s="264"/>
      <c r="D247" s="259" t="s">
        <v>263</v>
      </c>
      <c r="E247" s="273" t="s">
        <v>1</v>
      </c>
      <c r="F247" s="265" t="s">
        <v>494</v>
      </c>
      <c r="G247" s="264"/>
      <c r="H247" s="266">
        <v>58.539999999999999</v>
      </c>
      <c r="I247" s="267"/>
      <c r="J247" s="264"/>
      <c r="K247" s="264"/>
      <c r="L247" s="268"/>
      <c r="M247" s="269"/>
      <c r="N247" s="270"/>
      <c r="O247" s="270"/>
      <c r="P247" s="270"/>
      <c r="Q247" s="270"/>
      <c r="R247" s="270"/>
      <c r="S247" s="270"/>
      <c r="T247" s="27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2" t="s">
        <v>263</v>
      </c>
      <c r="AU247" s="272" t="s">
        <v>91</v>
      </c>
      <c r="AV247" s="13" t="s">
        <v>91</v>
      </c>
      <c r="AW247" s="13" t="s">
        <v>38</v>
      </c>
      <c r="AX247" s="13" t="s">
        <v>89</v>
      </c>
      <c r="AY247" s="272" t="s">
        <v>224</v>
      </c>
    </row>
    <row r="248" s="2" customFormat="1" ht="16.5" customHeight="1">
      <c r="A248" s="38"/>
      <c r="B248" s="39"/>
      <c r="C248" s="285" t="s">
        <v>495</v>
      </c>
      <c r="D248" s="285" t="s">
        <v>283</v>
      </c>
      <c r="E248" s="286" t="s">
        <v>496</v>
      </c>
      <c r="F248" s="287" t="s">
        <v>497</v>
      </c>
      <c r="G248" s="288" t="s">
        <v>268</v>
      </c>
      <c r="H248" s="289">
        <v>0.10000000000000001</v>
      </c>
      <c r="I248" s="290"/>
      <c r="J248" s="291">
        <f>ROUND(I248*H248,2)</f>
        <v>0</v>
      </c>
      <c r="K248" s="287" t="s">
        <v>230</v>
      </c>
      <c r="L248" s="292"/>
      <c r="M248" s="293" t="s">
        <v>1</v>
      </c>
      <c r="N248" s="294" t="s">
        <v>47</v>
      </c>
      <c r="O248" s="91"/>
      <c r="P248" s="255">
        <f>O248*H248</f>
        <v>0</v>
      </c>
      <c r="Q248" s="255">
        <v>1</v>
      </c>
      <c r="R248" s="255">
        <f>Q248*H248</f>
        <v>0.10000000000000001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386</v>
      </c>
      <c r="AT248" s="257" t="s">
        <v>283</v>
      </c>
      <c r="AU248" s="257" t="s">
        <v>91</v>
      </c>
      <c r="AY248" s="16" t="s">
        <v>224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89</v>
      </c>
      <c r="BK248" s="258">
        <f>ROUND(I248*H248,2)</f>
        <v>0</v>
      </c>
      <c r="BL248" s="16" t="s">
        <v>303</v>
      </c>
      <c r="BM248" s="257" t="s">
        <v>498</v>
      </c>
    </row>
    <row r="249" s="13" customFormat="1">
      <c r="A249" s="13"/>
      <c r="B249" s="263"/>
      <c r="C249" s="264"/>
      <c r="D249" s="259" t="s">
        <v>263</v>
      </c>
      <c r="E249" s="264"/>
      <c r="F249" s="265" t="s">
        <v>499</v>
      </c>
      <c r="G249" s="264"/>
      <c r="H249" s="266">
        <v>0.10000000000000001</v>
      </c>
      <c r="I249" s="267"/>
      <c r="J249" s="264"/>
      <c r="K249" s="264"/>
      <c r="L249" s="268"/>
      <c r="M249" s="269"/>
      <c r="N249" s="270"/>
      <c r="O249" s="270"/>
      <c r="P249" s="270"/>
      <c r="Q249" s="270"/>
      <c r="R249" s="270"/>
      <c r="S249" s="270"/>
      <c r="T249" s="27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2" t="s">
        <v>263</v>
      </c>
      <c r="AU249" s="272" t="s">
        <v>91</v>
      </c>
      <c r="AV249" s="13" t="s">
        <v>91</v>
      </c>
      <c r="AW249" s="13" t="s">
        <v>4</v>
      </c>
      <c r="AX249" s="13" t="s">
        <v>89</v>
      </c>
      <c r="AY249" s="272" t="s">
        <v>224</v>
      </c>
    </row>
    <row r="250" s="2" customFormat="1" ht="21.75" customHeight="1">
      <c r="A250" s="38"/>
      <c r="B250" s="39"/>
      <c r="C250" s="246" t="s">
        <v>500</v>
      </c>
      <c r="D250" s="246" t="s">
        <v>226</v>
      </c>
      <c r="E250" s="247" t="s">
        <v>501</v>
      </c>
      <c r="F250" s="248" t="s">
        <v>502</v>
      </c>
      <c r="G250" s="249" t="s">
        <v>229</v>
      </c>
      <c r="H250" s="250">
        <v>106.27</v>
      </c>
      <c r="I250" s="251"/>
      <c r="J250" s="252">
        <f>ROUND(I250*H250,2)</f>
        <v>0</v>
      </c>
      <c r="K250" s="248" t="s">
        <v>230</v>
      </c>
      <c r="L250" s="44"/>
      <c r="M250" s="253" t="s">
        <v>1</v>
      </c>
      <c r="N250" s="254" t="s">
        <v>47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303</v>
      </c>
      <c r="AT250" s="257" t="s">
        <v>226</v>
      </c>
      <c r="AU250" s="257" t="s">
        <v>91</v>
      </c>
      <c r="AY250" s="16" t="s">
        <v>224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6" t="s">
        <v>89</v>
      </c>
      <c r="BK250" s="258">
        <f>ROUND(I250*H250,2)</f>
        <v>0</v>
      </c>
      <c r="BL250" s="16" t="s">
        <v>303</v>
      </c>
      <c r="BM250" s="257" t="s">
        <v>503</v>
      </c>
    </row>
    <row r="251" s="13" customFormat="1">
      <c r="A251" s="13"/>
      <c r="B251" s="263"/>
      <c r="C251" s="264"/>
      <c r="D251" s="259" t="s">
        <v>263</v>
      </c>
      <c r="E251" s="273" t="s">
        <v>1</v>
      </c>
      <c r="F251" s="265" t="s">
        <v>504</v>
      </c>
      <c r="G251" s="264"/>
      <c r="H251" s="266">
        <v>77</v>
      </c>
      <c r="I251" s="267"/>
      <c r="J251" s="264"/>
      <c r="K251" s="264"/>
      <c r="L251" s="268"/>
      <c r="M251" s="269"/>
      <c r="N251" s="270"/>
      <c r="O251" s="270"/>
      <c r="P251" s="270"/>
      <c r="Q251" s="270"/>
      <c r="R251" s="270"/>
      <c r="S251" s="270"/>
      <c r="T251" s="27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2" t="s">
        <v>263</v>
      </c>
      <c r="AU251" s="272" t="s">
        <v>91</v>
      </c>
      <c r="AV251" s="13" t="s">
        <v>91</v>
      </c>
      <c r="AW251" s="13" t="s">
        <v>38</v>
      </c>
      <c r="AX251" s="13" t="s">
        <v>82</v>
      </c>
      <c r="AY251" s="272" t="s">
        <v>224</v>
      </c>
    </row>
    <row r="252" s="13" customFormat="1">
      <c r="A252" s="13"/>
      <c r="B252" s="263"/>
      <c r="C252" s="264"/>
      <c r="D252" s="259" t="s">
        <v>263</v>
      </c>
      <c r="E252" s="273" t="s">
        <v>1</v>
      </c>
      <c r="F252" s="265" t="s">
        <v>482</v>
      </c>
      <c r="G252" s="264"/>
      <c r="H252" s="266">
        <v>19.079999999999998</v>
      </c>
      <c r="I252" s="267"/>
      <c r="J252" s="264"/>
      <c r="K252" s="264"/>
      <c r="L252" s="268"/>
      <c r="M252" s="269"/>
      <c r="N252" s="270"/>
      <c r="O252" s="270"/>
      <c r="P252" s="270"/>
      <c r="Q252" s="270"/>
      <c r="R252" s="270"/>
      <c r="S252" s="270"/>
      <c r="T252" s="27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2" t="s">
        <v>263</v>
      </c>
      <c r="AU252" s="272" t="s">
        <v>91</v>
      </c>
      <c r="AV252" s="13" t="s">
        <v>91</v>
      </c>
      <c r="AW252" s="13" t="s">
        <v>38</v>
      </c>
      <c r="AX252" s="13" t="s">
        <v>82</v>
      </c>
      <c r="AY252" s="272" t="s">
        <v>224</v>
      </c>
    </row>
    <row r="253" s="13" customFormat="1">
      <c r="A253" s="13"/>
      <c r="B253" s="263"/>
      <c r="C253" s="264"/>
      <c r="D253" s="259" t="s">
        <v>263</v>
      </c>
      <c r="E253" s="273" t="s">
        <v>1</v>
      </c>
      <c r="F253" s="265" t="s">
        <v>483</v>
      </c>
      <c r="G253" s="264"/>
      <c r="H253" s="266">
        <v>10.19</v>
      </c>
      <c r="I253" s="267"/>
      <c r="J253" s="264"/>
      <c r="K253" s="264"/>
      <c r="L253" s="268"/>
      <c r="M253" s="269"/>
      <c r="N253" s="270"/>
      <c r="O253" s="270"/>
      <c r="P253" s="270"/>
      <c r="Q253" s="270"/>
      <c r="R253" s="270"/>
      <c r="S253" s="270"/>
      <c r="T253" s="27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2" t="s">
        <v>263</v>
      </c>
      <c r="AU253" s="272" t="s">
        <v>91</v>
      </c>
      <c r="AV253" s="13" t="s">
        <v>91</v>
      </c>
      <c r="AW253" s="13" t="s">
        <v>38</v>
      </c>
      <c r="AX253" s="13" t="s">
        <v>82</v>
      </c>
      <c r="AY253" s="272" t="s">
        <v>224</v>
      </c>
    </row>
    <row r="254" s="14" customFormat="1">
      <c r="A254" s="14"/>
      <c r="B254" s="274"/>
      <c r="C254" s="275"/>
      <c r="D254" s="259" t="s">
        <v>263</v>
      </c>
      <c r="E254" s="276" t="s">
        <v>1</v>
      </c>
      <c r="F254" s="277" t="s">
        <v>277</v>
      </c>
      <c r="G254" s="275"/>
      <c r="H254" s="278">
        <v>106.27</v>
      </c>
      <c r="I254" s="279"/>
      <c r="J254" s="275"/>
      <c r="K254" s="275"/>
      <c r="L254" s="280"/>
      <c r="M254" s="281"/>
      <c r="N254" s="282"/>
      <c r="O254" s="282"/>
      <c r="P254" s="282"/>
      <c r="Q254" s="282"/>
      <c r="R254" s="282"/>
      <c r="S254" s="282"/>
      <c r="T254" s="28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4" t="s">
        <v>263</v>
      </c>
      <c r="AU254" s="284" t="s">
        <v>91</v>
      </c>
      <c r="AV254" s="14" t="s">
        <v>231</v>
      </c>
      <c r="AW254" s="14" t="s">
        <v>38</v>
      </c>
      <c r="AX254" s="14" t="s">
        <v>89</v>
      </c>
      <c r="AY254" s="284" t="s">
        <v>224</v>
      </c>
    </row>
    <row r="255" s="2" customFormat="1" ht="21.75" customHeight="1">
      <c r="A255" s="38"/>
      <c r="B255" s="39"/>
      <c r="C255" s="285" t="s">
        <v>505</v>
      </c>
      <c r="D255" s="285" t="s">
        <v>283</v>
      </c>
      <c r="E255" s="286" t="s">
        <v>506</v>
      </c>
      <c r="F255" s="287" t="s">
        <v>507</v>
      </c>
      <c r="G255" s="288" t="s">
        <v>229</v>
      </c>
      <c r="H255" s="289">
        <v>111.584</v>
      </c>
      <c r="I255" s="290"/>
      <c r="J255" s="291">
        <f>ROUND(I255*H255,2)</f>
        <v>0</v>
      </c>
      <c r="K255" s="287" t="s">
        <v>230</v>
      </c>
      <c r="L255" s="292"/>
      <c r="M255" s="293" t="s">
        <v>1</v>
      </c>
      <c r="N255" s="294" t="s">
        <v>47</v>
      </c>
      <c r="O255" s="91"/>
      <c r="P255" s="255">
        <f>O255*H255</f>
        <v>0</v>
      </c>
      <c r="Q255" s="255">
        <v>0.00029999999999999997</v>
      </c>
      <c r="R255" s="255">
        <f>Q255*H255</f>
        <v>0.033475199999999997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386</v>
      </c>
      <c r="AT255" s="257" t="s">
        <v>283</v>
      </c>
      <c r="AU255" s="257" t="s">
        <v>91</v>
      </c>
      <c r="AY255" s="16" t="s">
        <v>224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6" t="s">
        <v>89</v>
      </c>
      <c r="BK255" s="258">
        <f>ROUND(I255*H255,2)</f>
        <v>0</v>
      </c>
      <c r="BL255" s="16" t="s">
        <v>303</v>
      </c>
      <c r="BM255" s="257" t="s">
        <v>508</v>
      </c>
    </row>
    <row r="256" s="13" customFormat="1">
      <c r="A256" s="13"/>
      <c r="B256" s="263"/>
      <c r="C256" s="264"/>
      <c r="D256" s="259" t="s">
        <v>263</v>
      </c>
      <c r="E256" s="264"/>
      <c r="F256" s="265" t="s">
        <v>509</v>
      </c>
      <c r="G256" s="264"/>
      <c r="H256" s="266">
        <v>111.584</v>
      </c>
      <c r="I256" s="267"/>
      <c r="J256" s="264"/>
      <c r="K256" s="264"/>
      <c r="L256" s="268"/>
      <c r="M256" s="269"/>
      <c r="N256" s="270"/>
      <c r="O256" s="270"/>
      <c r="P256" s="270"/>
      <c r="Q256" s="270"/>
      <c r="R256" s="270"/>
      <c r="S256" s="270"/>
      <c r="T256" s="27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2" t="s">
        <v>263</v>
      </c>
      <c r="AU256" s="272" t="s">
        <v>91</v>
      </c>
      <c r="AV256" s="13" t="s">
        <v>91</v>
      </c>
      <c r="AW256" s="13" t="s">
        <v>4</v>
      </c>
      <c r="AX256" s="13" t="s">
        <v>89</v>
      </c>
      <c r="AY256" s="272" t="s">
        <v>224</v>
      </c>
    </row>
    <row r="257" s="2" customFormat="1" ht="21.75" customHeight="1">
      <c r="A257" s="38"/>
      <c r="B257" s="39"/>
      <c r="C257" s="246" t="s">
        <v>510</v>
      </c>
      <c r="D257" s="246" t="s">
        <v>226</v>
      </c>
      <c r="E257" s="247" t="s">
        <v>511</v>
      </c>
      <c r="F257" s="248" t="s">
        <v>512</v>
      </c>
      <c r="G257" s="249" t="s">
        <v>513</v>
      </c>
      <c r="H257" s="295"/>
      <c r="I257" s="251"/>
      <c r="J257" s="252">
        <f>ROUND(I257*H257,2)</f>
        <v>0</v>
      </c>
      <c r="K257" s="248" t="s">
        <v>230</v>
      </c>
      <c r="L257" s="44"/>
      <c r="M257" s="253" t="s">
        <v>1</v>
      </c>
      <c r="N257" s="254" t="s">
        <v>47</v>
      </c>
      <c r="O257" s="91"/>
      <c r="P257" s="255">
        <f>O257*H257</f>
        <v>0</v>
      </c>
      <c r="Q257" s="255">
        <v>0</v>
      </c>
      <c r="R257" s="255">
        <f>Q257*H257</f>
        <v>0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303</v>
      </c>
      <c r="AT257" s="257" t="s">
        <v>226</v>
      </c>
      <c r="AU257" s="257" t="s">
        <v>91</v>
      </c>
      <c r="AY257" s="16" t="s">
        <v>224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6" t="s">
        <v>89</v>
      </c>
      <c r="BK257" s="258">
        <f>ROUND(I257*H257,2)</f>
        <v>0</v>
      </c>
      <c r="BL257" s="16" t="s">
        <v>303</v>
      </c>
      <c r="BM257" s="257" t="s">
        <v>514</v>
      </c>
    </row>
    <row r="258" s="2" customFormat="1" ht="21.75" customHeight="1">
      <c r="A258" s="38"/>
      <c r="B258" s="39"/>
      <c r="C258" s="246" t="s">
        <v>515</v>
      </c>
      <c r="D258" s="246" t="s">
        <v>226</v>
      </c>
      <c r="E258" s="247" t="s">
        <v>516</v>
      </c>
      <c r="F258" s="248" t="s">
        <v>517</v>
      </c>
      <c r="G258" s="249" t="s">
        <v>513</v>
      </c>
      <c r="H258" s="295"/>
      <c r="I258" s="251"/>
      <c r="J258" s="252">
        <f>ROUND(I258*H258,2)</f>
        <v>0</v>
      </c>
      <c r="K258" s="248" t="s">
        <v>230</v>
      </c>
      <c r="L258" s="44"/>
      <c r="M258" s="253" t="s">
        <v>1</v>
      </c>
      <c r="N258" s="254" t="s">
        <v>47</v>
      </c>
      <c r="O258" s="91"/>
      <c r="P258" s="255">
        <f>O258*H258</f>
        <v>0</v>
      </c>
      <c r="Q258" s="255">
        <v>0</v>
      </c>
      <c r="R258" s="255">
        <f>Q258*H258</f>
        <v>0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303</v>
      </c>
      <c r="AT258" s="257" t="s">
        <v>226</v>
      </c>
      <c r="AU258" s="257" t="s">
        <v>91</v>
      </c>
      <c r="AY258" s="16" t="s">
        <v>224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6" t="s">
        <v>89</v>
      </c>
      <c r="BK258" s="258">
        <f>ROUND(I258*H258,2)</f>
        <v>0</v>
      </c>
      <c r="BL258" s="16" t="s">
        <v>303</v>
      </c>
      <c r="BM258" s="257" t="s">
        <v>518</v>
      </c>
    </row>
    <row r="259" s="12" customFormat="1" ht="25.92" customHeight="1">
      <c r="A259" s="12"/>
      <c r="B259" s="230"/>
      <c r="C259" s="231"/>
      <c r="D259" s="232" t="s">
        <v>81</v>
      </c>
      <c r="E259" s="233" t="s">
        <v>283</v>
      </c>
      <c r="F259" s="233" t="s">
        <v>519</v>
      </c>
      <c r="G259" s="231"/>
      <c r="H259" s="231"/>
      <c r="I259" s="234"/>
      <c r="J259" s="235">
        <f>BK259</f>
        <v>0</v>
      </c>
      <c r="K259" s="231"/>
      <c r="L259" s="236"/>
      <c r="M259" s="237"/>
      <c r="N259" s="238"/>
      <c r="O259" s="238"/>
      <c r="P259" s="239">
        <f>P260</f>
        <v>0</v>
      </c>
      <c r="Q259" s="238"/>
      <c r="R259" s="239">
        <f>R260</f>
        <v>0</v>
      </c>
      <c r="S259" s="238"/>
      <c r="T259" s="240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1" t="s">
        <v>236</v>
      </c>
      <c r="AT259" s="242" t="s">
        <v>81</v>
      </c>
      <c r="AU259" s="242" t="s">
        <v>82</v>
      </c>
      <c r="AY259" s="241" t="s">
        <v>224</v>
      </c>
      <c r="BK259" s="243">
        <f>BK260</f>
        <v>0</v>
      </c>
    </row>
    <row r="260" s="12" customFormat="1" ht="22.8" customHeight="1">
      <c r="A260" s="12"/>
      <c r="B260" s="230"/>
      <c r="C260" s="231"/>
      <c r="D260" s="232" t="s">
        <v>81</v>
      </c>
      <c r="E260" s="244" t="s">
        <v>520</v>
      </c>
      <c r="F260" s="244" t="s">
        <v>521</v>
      </c>
      <c r="G260" s="231"/>
      <c r="H260" s="231"/>
      <c r="I260" s="234"/>
      <c r="J260" s="245">
        <f>BK260</f>
        <v>0</v>
      </c>
      <c r="K260" s="231"/>
      <c r="L260" s="236"/>
      <c r="M260" s="237"/>
      <c r="N260" s="238"/>
      <c r="O260" s="238"/>
      <c r="P260" s="239">
        <f>P261</f>
        <v>0</v>
      </c>
      <c r="Q260" s="238"/>
      <c r="R260" s="239">
        <f>R261</f>
        <v>0</v>
      </c>
      <c r="S260" s="238"/>
      <c r="T260" s="240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41" t="s">
        <v>236</v>
      </c>
      <c r="AT260" s="242" t="s">
        <v>81</v>
      </c>
      <c r="AU260" s="242" t="s">
        <v>89</v>
      </c>
      <c r="AY260" s="241" t="s">
        <v>224</v>
      </c>
      <c r="BK260" s="243">
        <f>BK261</f>
        <v>0</v>
      </c>
    </row>
    <row r="261" s="2" customFormat="1" ht="21.75" customHeight="1">
      <c r="A261" s="38"/>
      <c r="B261" s="39"/>
      <c r="C261" s="246" t="s">
        <v>522</v>
      </c>
      <c r="D261" s="246" t="s">
        <v>226</v>
      </c>
      <c r="E261" s="247" t="s">
        <v>523</v>
      </c>
      <c r="F261" s="248" t="s">
        <v>524</v>
      </c>
      <c r="G261" s="249" t="s">
        <v>525</v>
      </c>
      <c r="H261" s="250">
        <v>1</v>
      </c>
      <c r="I261" s="251"/>
      <c r="J261" s="252">
        <f>ROUND(I261*H261,2)</f>
        <v>0</v>
      </c>
      <c r="K261" s="248" t="s">
        <v>1</v>
      </c>
      <c r="L261" s="44"/>
      <c r="M261" s="296" t="s">
        <v>1</v>
      </c>
      <c r="N261" s="297" t="s">
        <v>47</v>
      </c>
      <c r="O261" s="298"/>
      <c r="P261" s="299">
        <f>O261*H261</f>
        <v>0</v>
      </c>
      <c r="Q261" s="299">
        <v>0</v>
      </c>
      <c r="R261" s="299">
        <f>Q261*H261</f>
        <v>0</v>
      </c>
      <c r="S261" s="299">
        <v>0</v>
      </c>
      <c r="T261" s="30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526</v>
      </c>
      <c r="AT261" s="257" t="s">
        <v>226</v>
      </c>
      <c r="AU261" s="257" t="s">
        <v>91</v>
      </c>
      <c r="AY261" s="16" t="s">
        <v>224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6" t="s">
        <v>89</v>
      </c>
      <c r="BK261" s="258">
        <f>ROUND(I261*H261,2)</f>
        <v>0</v>
      </c>
      <c r="BL261" s="16" t="s">
        <v>526</v>
      </c>
      <c r="BM261" s="257" t="s">
        <v>527</v>
      </c>
    </row>
    <row r="262" s="2" customFormat="1" ht="6.96" customHeight="1">
      <c r="A262" s="38"/>
      <c r="B262" s="66"/>
      <c r="C262" s="67"/>
      <c r="D262" s="67"/>
      <c r="E262" s="67"/>
      <c r="F262" s="67"/>
      <c r="G262" s="67"/>
      <c r="H262" s="67"/>
      <c r="I262" s="195"/>
      <c r="J262" s="67"/>
      <c r="K262" s="67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bzY8o6KjCxxz4TmxR4SUQr/gRyO71Ogg0vs9gXLb4I+xRaooyZW6g+pidPVe/CkDvqygAz5bhEfLy3yNl9ZFPA==" hashValue="kiMLo7k6CUCwUhuWSo+e3xwIapgyHmGHE+qI/SouSr7EyOA9kP12BP7s1Qw0BmREZ4EB+qZ3245QGgSvLj3qaA==" algorithmName="SHA-512" password="CC35"/>
  <autoFilter ref="C132:K26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1669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1795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1671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ROUND((SUM(BE126:BE147)),  2)</f>
        <v>0</v>
      </c>
      <c r="G35" s="38"/>
      <c r="H35" s="38"/>
      <c r="I35" s="174">
        <v>0.20999999999999999</v>
      </c>
      <c r="J35" s="173">
        <f>ROUND(((SUM(BE126:BE147))*I35),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ROUND((SUM(BF126:BF147)),  2)</f>
        <v>0</v>
      </c>
      <c r="G36" s="38"/>
      <c r="H36" s="38"/>
      <c r="I36" s="174">
        <v>0.14999999999999999</v>
      </c>
      <c r="J36" s="173">
        <f>ROUND(((SUM(BF126:BF147))*I36),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ROUND((SUM(BG126:BG147)),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ROUND((SUM(BH126:BH147)),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ROUND((SUM(BI126:BI147)),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1669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20-01-5/03 - Oprava propustku v km 9,282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Na Průhonech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624</v>
      </c>
      <c r="E100" s="214"/>
      <c r="F100" s="214"/>
      <c r="G100" s="214"/>
      <c r="H100" s="214"/>
      <c r="I100" s="215"/>
      <c r="J100" s="216">
        <f>J130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625</v>
      </c>
      <c r="E101" s="214"/>
      <c r="F101" s="214"/>
      <c r="G101" s="214"/>
      <c r="H101" s="214"/>
      <c r="I101" s="215"/>
      <c r="J101" s="216">
        <f>J135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626</v>
      </c>
      <c r="E102" s="214"/>
      <c r="F102" s="214"/>
      <c r="G102" s="214"/>
      <c r="H102" s="214"/>
      <c r="I102" s="215"/>
      <c r="J102" s="216">
        <f>J140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627</v>
      </c>
      <c r="E103" s="214"/>
      <c r="F103" s="214"/>
      <c r="G103" s="214"/>
      <c r="H103" s="214"/>
      <c r="I103" s="215"/>
      <c r="J103" s="216">
        <f>J144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628</v>
      </c>
      <c r="E104" s="214"/>
      <c r="F104" s="214"/>
      <c r="G104" s="214"/>
      <c r="H104" s="214"/>
      <c r="I104" s="215"/>
      <c r="J104" s="216">
        <f>J146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209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9" t="str">
        <f>E7</f>
        <v>Oprava mostních objektů v km 2,208, 9,094, 9,910 a 4,236, 9,298, 12,664 na trati Mšeno - Skalsko - Mladá Boleslav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181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1669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183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20-01-5/03 - Oprava propustku v km 9,282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Na Průhonech</v>
      </c>
      <c r="G120" s="40"/>
      <c r="H120" s="40"/>
      <c r="I120" s="156" t="s">
        <v>23</v>
      </c>
      <c r="J120" s="79" t="str">
        <f>IF(J14="","",J14)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54.4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39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210</v>
      </c>
      <c r="D125" s="221" t="s">
        <v>67</v>
      </c>
      <c r="E125" s="221" t="s">
        <v>63</v>
      </c>
      <c r="F125" s="221" t="s">
        <v>64</v>
      </c>
      <c r="G125" s="221" t="s">
        <v>211</v>
      </c>
      <c r="H125" s="221" t="s">
        <v>212</v>
      </c>
      <c r="I125" s="222" t="s">
        <v>213</v>
      </c>
      <c r="J125" s="221" t="s">
        <v>192</v>
      </c>
      <c r="K125" s="223" t="s">
        <v>214</v>
      </c>
      <c r="L125" s="224"/>
      <c r="M125" s="100" t="s">
        <v>1</v>
      </c>
      <c r="N125" s="101" t="s">
        <v>46</v>
      </c>
      <c r="O125" s="101" t="s">
        <v>215</v>
      </c>
      <c r="P125" s="101" t="s">
        <v>216</v>
      </c>
      <c r="Q125" s="101" t="s">
        <v>217</v>
      </c>
      <c r="R125" s="101" t="s">
        <v>218</v>
      </c>
      <c r="S125" s="101" t="s">
        <v>219</v>
      </c>
      <c r="T125" s="102" t="s">
        <v>220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221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81</v>
      </c>
      <c r="AU126" s="16" t="s">
        <v>194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81</v>
      </c>
      <c r="E127" s="233" t="s">
        <v>629</v>
      </c>
      <c r="F127" s="233" t="s">
        <v>630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P128+P130+P135+P140+P144+P146</f>
        <v>0</v>
      </c>
      <c r="Q127" s="238"/>
      <c r="R127" s="239">
        <f>R128+R130+R135+R140+R144+R146</f>
        <v>0</v>
      </c>
      <c r="S127" s="238"/>
      <c r="T127" s="240">
        <f>T128+T130+T135+T140+T144+T146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244</v>
      </c>
      <c r="AT127" s="242" t="s">
        <v>81</v>
      </c>
      <c r="AU127" s="242" t="s">
        <v>82</v>
      </c>
      <c r="AY127" s="241" t="s">
        <v>224</v>
      </c>
      <c r="BK127" s="243">
        <f>BK128+BK130+BK135+BK140+BK144+BK146</f>
        <v>0</v>
      </c>
    </row>
    <row r="128" s="12" customFormat="1" ht="22.8" customHeight="1">
      <c r="A128" s="12"/>
      <c r="B128" s="230"/>
      <c r="C128" s="231"/>
      <c r="D128" s="232" t="s">
        <v>81</v>
      </c>
      <c r="E128" s="244" t="s">
        <v>631</v>
      </c>
      <c r="F128" s="244" t="s">
        <v>632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P129</f>
        <v>0</v>
      </c>
      <c r="Q128" s="238"/>
      <c r="R128" s="239">
        <f>R129</f>
        <v>0</v>
      </c>
      <c r="S128" s="238"/>
      <c r="T128" s="24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89</v>
      </c>
      <c r="AY128" s="241" t="s">
        <v>224</v>
      </c>
      <c r="BK128" s="243">
        <f>BK129</f>
        <v>0</v>
      </c>
    </row>
    <row r="129" s="2" customFormat="1" ht="16.5" customHeight="1">
      <c r="A129" s="38"/>
      <c r="B129" s="39"/>
      <c r="C129" s="246" t="s">
        <v>89</v>
      </c>
      <c r="D129" s="246" t="s">
        <v>226</v>
      </c>
      <c r="E129" s="247" t="s">
        <v>633</v>
      </c>
      <c r="F129" s="248" t="s">
        <v>634</v>
      </c>
      <c r="G129" s="249" t="s">
        <v>635</v>
      </c>
      <c r="H129" s="250">
        <v>1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91</v>
      </c>
    </row>
    <row r="130" s="12" customFormat="1" ht="22.8" customHeight="1">
      <c r="A130" s="12"/>
      <c r="B130" s="230"/>
      <c r="C130" s="231"/>
      <c r="D130" s="232" t="s">
        <v>81</v>
      </c>
      <c r="E130" s="244" t="s">
        <v>638</v>
      </c>
      <c r="F130" s="244" t="s">
        <v>639</v>
      </c>
      <c r="G130" s="231"/>
      <c r="H130" s="231"/>
      <c r="I130" s="234"/>
      <c r="J130" s="245">
        <f>BK130</f>
        <v>0</v>
      </c>
      <c r="K130" s="231"/>
      <c r="L130" s="236"/>
      <c r="M130" s="237"/>
      <c r="N130" s="238"/>
      <c r="O130" s="238"/>
      <c r="P130" s="239">
        <f>SUM(P131:P134)</f>
        <v>0</v>
      </c>
      <c r="Q130" s="238"/>
      <c r="R130" s="239">
        <f>SUM(R131:R134)</f>
        <v>0</v>
      </c>
      <c r="S130" s="238"/>
      <c r="T130" s="24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244</v>
      </c>
      <c r="AT130" s="242" t="s">
        <v>81</v>
      </c>
      <c r="AU130" s="242" t="s">
        <v>89</v>
      </c>
      <c r="AY130" s="241" t="s">
        <v>224</v>
      </c>
      <c r="BK130" s="243">
        <f>SUM(BK131:BK134)</f>
        <v>0</v>
      </c>
    </row>
    <row r="131" s="2" customFormat="1" ht="16.5" customHeight="1">
      <c r="A131" s="38"/>
      <c r="B131" s="39"/>
      <c r="C131" s="246" t="s">
        <v>236</v>
      </c>
      <c r="D131" s="246" t="s">
        <v>226</v>
      </c>
      <c r="E131" s="247" t="s">
        <v>640</v>
      </c>
      <c r="F131" s="248" t="s">
        <v>639</v>
      </c>
      <c r="G131" s="249" t="s">
        <v>635</v>
      </c>
      <c r="H131" s="250">
        <v>1</v>
      </c>
      <c r="I131" s="251"/>
      <c r="J131" s="252">
        <f>ROUND(I131*H131,2)</f>
        <v>0</v>
      </c>
      <c r="K131" s="248" t="s">
        <v>230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231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231</v>
      </c>
      <c r="BM131" s="257" t="s">
        <v>257</v>
      </c>
    </row>
    <row r="132" s="2" customFormat="1" ht="16.5" customHeight="1">
      <c r="A132" s="38"/>
      <c r="B132" s="39"/>
      <c r="C132" s="246" t="s">
        <v>231</v>
      </c>
      <c r="D132" s="246" t="s">
        <v>226</v>
      </c>
      <c r="E132" s="247" t="s">
        <v>643</v>
      </c>
      <c r="F132" s="248" t="s">
        <v>644</v>
      </c>
      <c r="G132" s="249" t="s">
        <v>635</v>
      </c>
      <c r="H132" s="250">
        <v>1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636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636</v>
      </c>
      <c r="BM132" s="257" t="s">
        <v>1796</v>
      </c>
    </row>
    <row r="133" s="2" customFormat="1">
      <c r="A133" s="38"/>
      <c r="B133" s="39"/>
      <c r="C133" s="40"/>
      <c r="D133" s="259" t="s">
        <v>261</v>
      </c>
      <c r="E133" s="40"/>
      <c r="F133" s="260" t="s">
        <v>646</v>
      </c>
      <c r="G133" s="40"/>
      <c r="H133" s="40"/>
      <c r="I133" s="154"/>
      <c r="J133" s="40"/>
      <c r="K133" s="40"/>
      <c r="L133" s="44"/>
      <c r="M133" s="261"/>
      <c r="N133" s="26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261</v>
      </c>
      <c r="AU133" s="16" t="s">
        <v>91</v>
      </c>
    </row>
    <row r="134" s="2" customFormat="1" ht="16.5" customHeight="1">
      <c r="A134" s="38"/>
      <c r="B134" s="39"/>
      <c r="C134" s="246" t="s">
        <v>244</v>
      </c>
      <c r="D134" s="246" t="s">
        <v>226</v>
      </c>
      <c r="E134" s="247" t="s">
        <v>1797</v>
      </c>
      <c r="F134" s="248" t="s">
        <v>1798</v>
      </c>
      <c r="G134" s="249" t="s">
        <v>635</v>
      </c>
      <c r="H134" s="250">
        <v>1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271</v>
      </c>
    </row>
    <row r="135" s="12" customFormat="1" ht="22.8" customHeight="1">
      <c r="A135" s="12"/>
      <c r="B135" s="230"/>
      <c r="C135" s="231"/>
      <c r="D135" s="232" t="s">
        <v>81</v>
      </c>
      <c r="E135" s="244" t="s">
        <v>651</v>
      </c>
      <c r="F135" s="244" t="s">
        <v>652</v>
      </c>
      <c r="G135" s="231"/>
      <c r="H135" s="231"/>
      <c r="I135" s="234"/>
      <c r="J135" s="245">
        <f>BK135</f>
        <v>0</v>
      </c>
      <c r="K135" s="231"/>
      <c r="L135" s="236"/>
      <c r="M135" s="237"/>
      <c r="N135" s="238"/>
      <c r="O135" s="238"/>
      <c r="P135" s="239">
        <f>SUM(P136:P139)</f>
        <v>0</v>
      </c>
      <c r="Q135" s="238"/>
      <c r="R135" s="239">
        <f>SUM(R136:R139)</f>
        <v>0</v>
      </c>
      <c r="S135" s="238"/>
      <c r="T135" s="24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244</v>
      </c>
      <c r="AT135" s="242" t="s">
        <v>81</v>
      </c>
      <c r="AU135" s="242" t="s">
        <v>89</v>
      </c>
      <c r="AY135" s="241" t="s">
        <v>224</v>
      </c>
      <c r="BK135" s="243">
        <f>SUM(BK136:BK139)</f>
        <v>0</v>
      </c>
    </row>
    <row r="136" s="2" customFormat="1" ht="16.5" customHeight="1">
      <c r="A136" s="38"/>
      <c r="B136" s="39"/>
      <c r="C136" s="246" t="s">
        <v>249</v>
      </c>
      <c r="D136" s="246" t="s">
        <v>226</v>
      </c>
      <c r="E136" s="247" t="s">
        <v>653</v>
      </c>
      <c r="F136" s="248" t="s">
        <v>654</v>
      </c>
      <c r="G136" s="249" t="s">
        <v>635</v>
      </c>
      <c r="H136" s="250">
        <v>1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636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636</v>
      </c>
      <c r="BM136" s="257" t="s">
        <v>1799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656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2" customFormat="1" ht="16.5" customHeight="1">
      <c r="A138" s="38"/>
      <c r="B138" s="39"/>
      <c r="C138" s="246" t="s">
        <v>253</v>
      </c>
      <c r="D138" s="246" t="s">
        <v>226</v>
      </c>
      <c r="E138" s="247" t="s">
        <v>657</v>
      </c>
      <c r="F138" s="248" t="s">
        <v>658</v>
      </c>
      <c r="G138" s="249" t="s">
        <v>635</v>
      </c>
      <c r="H138" s="250">
        <v>1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231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231</v>
      </c>
      <c r="BM138" s="257" t="s">
        <v>282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1800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12" customFormat="1" ht="22.8" customHeight="1">
      <c r="A140" s="12"/>
      <c r="B140" s="230"/>
      <c r="C140" s="231"/>
      <c r="D140" s="232" t="s">
        <v>81</v>
      </c>
      <c r="E140" s="244" t="s">
        <v>661</v>
      </c>
      <c r="F140" s="244" t="s">
        <v>662</v>
      </c>
      <c r="G140" s="231"/>
      <c r="H140" s="231"/>
      <c r="I140" s="234"/>
      <c r="J140" s="245">
        <f>BK140</f>
        <v>0</v>
      </c>
      <c r="K140" s="231"/>
      <c r="L140" s="236"/>
      <c r="M140" s="237"/>
      <c r="N140" s="238"/>
      <c r="O140" s="238"/>
      <c r="P140" s="239">
        <f>SUM(P141:P143)</f>
        <v>0</v>
      </c>
      <c r="Q140" s="238"/>
      <c r="R140" s="239">
        <f>SUM(R141:R143)</f>
        <v>0</v>
      </c>
      <c r="S140" s="238"/>
      <c r="T140" s="24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244</v>
      </c>
      <c r="AT140" s="242" t="s">
        <v>81</v>
      </c>
      <c r="AU140" s="242" t="s">
        <v>89</v>
      </c>
      <c r="AY140" s="241" t="s">
        <v>224</v>
      </c>
      <c r="BK140" s="243">
        <f>SUM(BK141:BK143)</f>
        <v>0</v>
      </c>
    </row>
    <row r="141" s="2" customFormat="1" ht="16.5" customHeight="1">
      <c r="A141" s="38"/>
      <c r="B141" s="39"/>
      <c r="C141" s="246" t="s">
        <v>257</v>
      </c>
      <c r="D141" s="246" t="s">
        <v>226</v>
      </c>
      <c r="E141" s="247" t="s">
        <v>663</v>
      </c>
      <c r="F141" s="248" t="s">
        <v>662</v>
      </c>
      <c r="G141" s="249" t="s">
        <v>635</v>
      </c>
      <c r="H141" s="250">
        <v>1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636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636</v>
      </c>
      <c r="BM141" s="257" t="s">
        <v>1801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665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2" customFormat="1" ht="16.5" customHeight="1">
      <c r="A143" s="38"/>
      <c r="B143" s="39"/>
      <c r="C143" s="246" t="s">
        <v>265</v>
      </c>
      <c r="D143" s="246" t="s">
        <v>226</v>
      </c>
      <c r="E143" s="247" t="s">
        <v>666</v>
      </c>
      <c r="F143" s="248" t="s">
        <v>667</v>
      </c>
      <c r="G143" s="249" t="s">
        <v>635</v>
      </c>
      <c r="H143" s="250">
        <v>1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293</v>
      </c>
    </row>
    <row r="144" s="12" customFormat="1" ht="22.8" customHeight="1">
      <c r="A144" s="12"/>
      <c r="B144" s="230"/>
      <c r="C144" s="231"/>
      <c r="D144" s="232" t="s">
        <v>81</v>
      </c>
      <c r="E144" s="244" t="s">
        <v>670</v>
      </c>
      <c r="F144" s="244" t="s">
        <v>671</v>
      </c>
      <c r="G144" s="231"/>
      <c r="H144" s="231"/>
      <c r="I144" s="234"/>
      <c r="J144" s="245">
        <f>BK144</f>
        <v>0</v>
      </c>
      <c r="K144" s="231"/>
      <c r="L144" s="236"/>
      <c r="M144" s="237"/>
      <c r="N144" s="238"/>
      <c r="O144" s="238"/>
      <c r="P144" s="239">
        <f>P145</f>
        <v>0</v>
      </c>
      <c r="Q144" s="238"/>
      <c r="R144" s="239">
        <f>R145</f>
        <v>0</v>
      </c>
      <c r="S144" s="238"/>
      <c r="T144" s="24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1" t="s">
        <v>244</v>
      </c>
      <c r="AT144" s="242" t="s">
        <v>81</v>
      </c>
      <c r="AU144" s="242" t="s">
        <v>89</v>
      </c>
      <c r="AY144" s="241" t="s">
        <v>224</v>
      </c>
      <c r="BK144" s="243">
        <f>BK145</f>
        <v>0</v>
      </c>
    </row>
    <row r="145" s="2" customFormat="1" ht="16.5" customHeight="1">
      <c r="A145" s="38"/>
      <c r="B145" s="39"/>
      <c r="C145" s="246" t="s">
        <v>271</v>
      </c>
      <c r="D145" s="246" t="s">
        <v>226</v>
      </c>
      <c r="E145" s="247" t="s">
        <v>672</v>
      </c>
      <c r="F145" s="248" t="s">
        <v>671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636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636</v>
      </c>
      <c r="BM145" s="257" t="s">
        <v>1802</v>
      </c>
    </row>
    <row r="146" s="12" customFormat="1" ht="22.8" customHeight="1">
      <c r="A146" s="12"/>
      <c r="B146" s="230"/>
      <c r="C146" s="231"/>
      <c r="D146" s="232" t="s">
        <v>81</v>
      </c>
      <c r="E146" s="244" t="s">
        <v>674</v>
      </c>
      <c r="F146" s="244" t="s">
        <v>675</v>
      </c>
      <c r="G146" s="231"/>
      <c r="H146" s="231"/>
      <c r="I146" s="234"/>
      <c r="J146" s="245">
        <f>BK146</f>
        <v>0</v>
      </c>
      <c r="K146" s="231"/>
      <c r="L146" s="236"/>
      <c r="M146" s="237"/>
      <c r="N146" s="238"/>
      <c r="O146" s="238"/>
      <c r="P146" s="239">
        <f>P147</f>
        <v>0</v>
      </c>
      <c r="Q146" s="238"/>
      <c r="R146" s="239">
        <f>R147</f>
        <v>0</v>
      </c>
      <c r="S146" s="238"/>
      <c r="T146" s="24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41" t="s">
        <v>244</v>
      </c>
      <c r="AT146" s="242" t="s">
        <v>81</v>
      </c>
      <c r="AU146" s="242" t="s">
        <v>89</v>
      </c>
      <c r="AY146" s="241" t="s">
        <v>224</v>
      </c>
      <c r="BK146" s="243">
        <f>BK147</f>
        <v>0</v>
      </c>
    </row>
    <row r="147" s="2" customFormat="1" ht="16.5" customHeight="1">
      <c r="A147" s="38"/>
      <c r="B147" s="39"/>
      <c r="C147" s="246" t="s">
        <v>278</v>
      </c>
      <c r="D147" s="246" t="s">
        <v>226</v>
      </c>
      <c r="E147" s="247" t="s">
        <v>676</v>
      </c>
      <c r="F147" s="248" t="s">
        <v>677</v>
      </c>
      <c r="G147" s="249" t="s">
        <v>635</v>
      </c>
      <c r="H147" s="250">
        <v>1</v>
      </c>
      <c r="I147" s="251"/>
      <c r="J147" s="252">
        <f>ROUND(I147*H147,2)</f>
        <v>0</v>
      </c>
      <c r="K147" s="248" t="s">
        <v>230</v>
      </c>
      <c r="L147" s="44"/>
      <c r="M147" s="296" t="s">
        <v>1</v>
      </c>
      <c r="N147" s="297" t="s">
        <v>47</v>
      </c>
      <c r="O147" s="298"/>
      <c r="P147" s="299">
        <f>O147*H147</f>
        <v>0</v>
      </c>
      <c r="Q147" s="299">
        <v>0</v>
      </c>
      <c r="R147" s="299">
        <f>Q147*H147</f>
        <v>0</v>
      </c>
      <c r="S147" s="299">
        <v>0</v>
      </c>
      <c r="T147" s="3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636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636</v>
      </c>
      <c r="BM147" s="257" t="s">
        <v>1803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195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8m9lKyHg1D1WjhYEW9iNt3yYoMt4oMFUibZvDAgkO6XiW6gIE6rVAjMuiXdGNOXWPYkMHQbuDMwS3Ejw7Ijg+A==" hashValue="MG4JRa7b84fL6DaFjp54hSruf9CqqjLox/SWpVrBl0MwfGNhvWLoyYiB0nWfWKd9XxloKYPa1Mq62I5re8Rwdw==" algorithmName="SHA-512" password="CC35"/>
  <autoFilter ref="C125:K147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1669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1804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1671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1669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20-01-3/04 - Oprava propustku v km 9,282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Na Průhonech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1669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20-01-3/04 - Oprava propustku v km 9,282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Na Průhonech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89</v>
      </c>
      <c r="D124" s="246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230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636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636</v>
      </c>
      <c r="BM124" s="257" t="s">
        <v>1495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1668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RMm5pYL2t1to72s0hbfZHNE5eg4KC+4PfwFM4a0fp1CWjjY+tfqSiLbtxeWNGjEYmy8p6k9DTKN9b4129VIuuQ==" hashValue="IvDzpPw/KsABbGwR+Efy/0pRg4TmVhOCPyM6XCQv68Yg/0B8k9M96ns3eiFZC9f2sJdv9dcMiV1lqzR/f8Y06Q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171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1805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1806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1807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ROUND(J133,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ROUND((SUM(BE133:BE351)),  2)</f>
        <v>0</v>
      </c>
      <c r="G35" s="38"/>
      <c r="H35" s="38"/>
      <c r="I35" s="174">
        <v>0.20999999999999999</v>
      </c>
      <c r="J35" s="173">
        <f>ROUND(((SUM(BE133:BE351))*I35),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ROUND((SUM(BF133:BF351)),  2)</f>
        <v>0</v>
      </c>
      <c r="G36" s="38"/>
      <c r="H36" s="38"/>
      <c r="I36" s="174">
        <v>0.14999999999999999</v>
      </c>
      <c r="J36" s="173">
        <f>ROUND(((SUM(BF133:BF351))*I36),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ROUND((SUM(BG133:BG351)),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ROUND((SUM(BH133:BH351)),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ROUND((SUM(BI133:BI351)),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1805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20-01-6/01 - Oprava propustku v km 12,664 _ Propustek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Čejetičky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J133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J134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J135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J229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198</v>
      </c>
      <c r="E101" s="214"/>
      <c r="F101" s="214"/>
      <c r="G101" s="214"/>
      <c r="H101" s="214"/>
      <c r="I101" s="215"/>
      <c r="J101" s="216">
        <f>J260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199</v>
      </c>
      <c r="E102" s="214"/>
      <c r="F102" s="214"/>
      <c r="G102" s="214"/>
      <c r="H102" s="214"/>
      <c r="I102" s="215"/>
      <c r="J102" s="216">
        <f>J273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200</v>
      </c>
      <c r="E103" s="214"/>
      <c r="F103" s="214"/>
      <c r="G103" s="214"/>
      <c r="H103" s="214"/>
      <c r="I103" s="215"/>
      <c r="J103" s="216">
        <f>J288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202</v>
      </c>
      <c r="E104" s="214"/>
      <c r="F104" s="214"/>
      <c r="G104" s="214"/>
      <c r="H104" s="214"/>
      <c r="I104" s="215"/>
      <c r="J104" s="216">
        <f>J299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1228</v>
      </c>
      <c r="E105" s="214"/>
      <c r="F105" s="214"/>
      <c r="G105" s="214"/>
      <c r="H105" s="214"/>
      <c r="I105" s="215"/>
      <c r="J105" s="216">
        <f>J324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203</v>
      </c>
      <c r="E106" s="214"/>
      <c r="F106" s="214"/>
      <c r="G106" s="214"/>
      <c r="H106" s="214"/>
      <c r="I106" s="215"/>
      <c r="J106" s="216">
        <f>J332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204</v>
      </c>
      <c r="E107" s="214"/>
      <c r="F107" s="214"/>
      <c r="G107" s="214"/>
      <c r="H107" s="214"/>
      <c r="I107" s="215"/>
      <c r="J107" s="216">
        <f>J334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5"/>
      <c r="C108" s="206"/>
      <c r="D108" s="207" t="s">
        <v>205</v>
      </c>
      <c r="E108" s="208"/>
      <c r="F108" s="208"/>
      <c r="G108" s="208"/>
      <c r="H108" s="208"/>
      <c r="I108" s="209"/>
      <c r="J108" s="210">
        <f>J336</f>
        <v>0</v>
      </c>
      <c r="K108" s="206"/>
      <c r="L108" s="2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2"/>
      <c r="C109" s="133"/>
      <c r="D109" s="213" t="s">
        <v>206</v>
      </c>
      <c r="E109" s="214"/>
      <c r="F109" s="214"/>
      <c r="G109" s="214"/>
      <c r="H109" s="214"/>
      <c r="I109" s="215"/>
      <c r="J109" s="216">
        <f>J337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5"/>
      <c r="C110" s="206"/>
      <c r="D110" s="207" t="s">
        <v>207</v>
      </c>
      <c r="E110" s="208"/>
      <c r="F110" s="208"/>
      <c r="G110" s="208"/>
      <c r="H110" s="208"/>
      <c r="I110" s="209"/>
      <c r="J110" s="210">
        <f>J349</f>
        <v>0</v>
      </c>
      <c r="K110" s="206"/>
      <c r="L110" s="2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2"/>
      <c r="C111" s="133"/>
      <c r="D111" s="213" t="s">
        <v>208</v>
      </c>
      <c r="E111" s="214"/>
      <c r="F111" s="214"/>
      <c r="G111" s="214"/>
      <c r="H111" s="214"/>
      <c r="I111" s="215"/>
      <c r="J111" s="216">
        <f>J350</f>
        <v>0</v>
      </c>
      <c r="K111" s="133"/>
      <c r="L111" s="21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95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98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2" t="s">
        <v>209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16</v>
      </c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3.25" customHeight="1">
      <c r="A121" s="38"/>
      <c r="B121" s="39"/>
      <c r="C121" s="40"/>
      <c r="D121" s="40"/>
      <c r="E121" s="199" t="str">
        <f>E7</f>
        <v>Oprava mostních objektů v km 2,208, 9,094, 9,910 a 4,236, 9,298, 12,664 na trati Mšeno - Skalsko - Mladá Boleslav</v>
      </c>
      <c r="F121" s="31"/>
      <c r="G121" s="31"/>
      <c r="H121" s="31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0"/>
      <c r="C122" s="31" t="s">
        <v>181</v>
      </c>
      <c r="D122" s="21"/>
      <c r="E122" s="21"/>
      <c r="F122" s="21"/>
      <c r="G122" s="21"/>
      <c r="H122" s="21"/>
      <c r="I122" s="146"/>
      <c r="J122" s="21"/>
      <c r="K122" s="21"/>
      <c r="L122" s="19"/>
    </row>
    <row r="123" s="2" customFormat="1" ht="23.25" customHeight="1">
      <c r="A123" s="38"/>
      <c r="B123" s="39"/>
      <c r="C123" s="40"/>
      <c r="D123" s="40"/>
      <c r="E123" s="199" t="s">
        <v>1805</v>
      </c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183</v>
      </c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E11</f>
        <v>20-01-6/01 - Oprava propustku v km 12,664 _ Propustek</v>
      </c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1" t="s">
        <v>21</v>
      </c>
      <c r="D127" s="40"/>
      <c r="E127" s="40"/>
      <c r="F127" s="26" t="str">
        <f>F14</f>
        <v>Čejetičky</v>
      </c>
      <c r="G127" s="40"/>
      <c r="H127" s="40"/>
      <c r="I127" s="156" t="s">
        <v>23</v>
      </c>
      <c r="J127" s="79" t="str">
        <f>IF(J14="","",J14)</f>
        <v>20. 1. 2020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54.45" customHeight="1">
      <c r="A129" s="38"/>
      <c r="B129" s="39"/>
      <c r="C129" s="31" t="s">
        <v>29</v>
      </c>
      <c r="D129" s="40"/>
      <c r="E129" s="40"/>
      <c r="F129" s="26" t="str">
        <f>E17</f>
        <v>Správa železnic, státní organizace</v>
      </c>
      <c r="G129" s="40"/>
      <c r="H129" s="40"/>
      <c r="I129" s="156" t="s">
        <v>37</v>
      </c>
      <c r="J129" s="36" t="str">
        <f>E23</f>
        <v>Ing. Ivan Šír, projektování dopravních staveb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1" t="s">
        <v>35</v>
      </c>
      <c r="D130" s="40"/>
      <c r="E130" s="40"/>
      <c r="F130" s="26" t="str">
        <f>IF(E20="","",E20)</f>
        <v>Vyplň údaj</v>
      </c>
      <c r="G130" s="40"/>
      <c r="H130" s="40"/>
      <c r="I130" s="156" t="s">
        <v>39</v>
      </c>
      <c r="J130" s="36" t="str">
        <f>E26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15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18"/>
      <c r="B132" s="219"/>
      <c r="C132" s="220" t="s">
        <v>210</v>
      </c>
      <c r="D132" s="221" t="s">
        <v>67</v>
      </c>
      <c r="E132" s="221" t="s">
        <v>63</v>
      </c>
      <c r="F132" s="221" t="s">
        <v>64</v>
      </c>
      <c r="G132" s="221" t="s">
        <v>211</v>
      </c>
      <c r="H132" s="221" t="s">
        <v>212</v>
      </c>
      <c r="I132" s="222" t="s">
        <v>213</v>
      </c>
      <c r="J132" s="221" t="s">
        <v>192</v>
      </c>
      <c r="K132" s="223" t="s">
        <v>214</v>
      </c>
      <c r="L132" s="224"/>
      <c r="M132" s="100" t="s">
        <v>1</v>
      </c>
      <c r="N132" s="101" t="s">
        <v>46</v>
      </c>
      <c r="O132" s="101" t="s">
        <v>215</v>
      </c>
      <c r="P132" s="101" t="s">
        <v>216</v>
      </c>
      <c r="Q132" s="101" t="s">
        <v>217</v>
      </c>
      <c r="R132" s="101" t="s">
        <v>218</v>
      </c>
      <c r="S132" s="101" t="s">
        <v>219</v>
      </c>
      <c r="T132" s="102" t="s">
        <v>220</v>
      </c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</row>
    <row r="133" s="2" customFormat="1" ht="22.8" customHeight="1">
      <c r="A133" s="38"/>
      <c r="B133" s="39"/>
      <c r="C133" s="107" t="s">
        <v>221</v>
      </c>
      <c r="D133" s="40"/>
      <c r="E133" s="40"/>
      <c r="F133" s="40"/>
      <c r="G133" s="40"/>
      <c r="H133" s="40"/>
      <c r="I133" s="154"/>
      <c r="J133" s="225">
        <f>BK133</f>
        <v>0</v>
      </c>
      <c r="K133" s="40"/>
      <c r="L133" s="44"/>
      <c r="M133" s="103"/>
      <c r="N133" s="226"/>
      <c r="O133" s="104"/>
      <c r="P133" s="227">
        <f>P134+P336+P349</f>
        <v>0</v>
      </c>
      <c r="Q133" s="104"/>
      <c r="R133" s="227">
        <f>R134+R336+R349</f>
        <v>232.41260634264995</v>
      </c>
      <c r="S133" s="104"/>
      <c r="T133" s="228">
        <f>T134+T336+T349</f>
        <v>48.121400000000008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81</v>
      </c>
      <c r="AU133" s="16" t="s">
        <v>194</v>
      </c>
      <c r="BK133" s="229">
        <f>BK134+BK336+BK349</f>
        <v>0</v>
      </c>
    </row>
    <row r="134" s="12" customFormat="1" ht="25.92" customHeight="1">
      <c r="A134" s="12"/>
      <c r="B134" s="230"/>
      <c r="C134" s="231"/>
      <c r="D134" s="232" t="s">
        <v>81</v>
      </c>
      <c r="E134" s="233" t="s">
        <v>222</v>
      </c>
      <c r="F134" s="233" t="s">
        <v>223</v>
      </c>
      <c r="G134" s="231"/>
      <c r="H134" s="231"/>
      <c r="I134" s="234"/>
      <c r="J134" s="235">
        <f>BK134</f>
        <v>0</v>
      </c>
      <c r="K134" s="231"/>
      <c r="L134" s="236"/>
      <c r="M134" s="237"/>
      <c r="N134" s="238"/>
      <c r="O134" s="238"/>
      <c r="P134" s="239">
        <f>P135+P229+P260+P273+P288+P299+P324+P332+P334</f>
        <v>0</v>
      </c>
      <c r="Q134" s="238"/>
      <c r="R134" s="239">
        <f>R135+R229+R260+R273+R288+R299+R324+R332+R334</f>
        <v>232.36760634264996</v>
      </c>
      <c r="S134" s="238"/>
      <c r="T134" s="240">
        <f>T135+T229+T260+T273+T288+T299+T324+T332+T334</f>
        <v>48.121400000000008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89</v>
      </c>
      <c r="AT134" s="242" t="s">
        <v>81</v>
      </c>
      <c r="AU134" s="242" t="s">
        <v>82</v>
      </c>
      <c r="AY134" s="241" t="s">
        <v>224</v>
      </c>
      <c r="BK134" s="243">
        <f>BK135+BK229+BK260+BK273+BK288+BK299+BK324+BK332+BK334</f>
        <v>0</v>
      </c>
    </row>
    <row r="135" s="12" customFormat="1" ht="22.8" customHeight="1">
      <c r="A135" s="12"/>
      <c r="B135" s="230"/>
      <c r="C135" s="231"/>
      <c r="D135" s="232" t="s">
        <v>81</v>
      </c>
      <c r="E135" s="244" t="s">
        <v>89</v>
      </c>
      <c r="F135" s="244" t="s">
        <v>225</v>
      </c>
      <c r="G135" s="231"/>
      <c r="H135" s="231"/>
      <c r="I135" s="234"/>
      <c r="J135" s="245">
        <f>BK135</f>
        <v>0</v>
      </c>
      <c r="K135" s="231"/>
      <c r="L135" s="236"/>
      <c r="M135" s="237"/>
      <c r="N135" s="238"/>
      <c r="O135" s="238"/>
      <c r="P135" s="239">
        <f>SUM(P136:P228)</f>
        <v>0</v>
      </c>
      <c r="Q135" s="238"/>
      <c r="R135" s="239">
        <f>SUM(R136:R228)</f>
        <v>102.35862976</v>
      </c>
      <c r="S135" s="238"/>
      <c r="T135" s="240">
        <f>SUM(T136:T228)</f>
        <v>7.2999999999999998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89</v>
      </c>
      <c r="AT135" s="242" t="s">
        <v>81</v>
      </c>
      <c r="AU135" s="242" t="s">
        <v>89</v>
      </c>
      <c r="AY135" s="241" t="s">
        <v>224</v>
      </c>
      <c r="BK135" s="243">
        <f>SUM(BK136:BK228)</f>
        <v>0</v>
      </c>
    </row>
    <row r="136" s="2" customFormat="1" ht="21.75" customHeight="1">
      <c r="A136" s="38"/>
      <c r="B136" s="39"/>
      <c r="C136" s="246" t="s">
        <v>89</v>
      </c>
      <c r="D136" s="246" t="s">
        <v>226</v>
      </c>
      <c r="E136" s="247" t="s">
        <v>1229</v>
      </c>
      <c r="F136" s="248" t="s">
        <v>1230</v>
      </c>
      <c r="G136" s="249" t="s">
        <v>229</v>
      </c>
      <c r="H136" s="250">
        <v>42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231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231</v>
      </c>
      <c r="BM136" s="257" t="s">
        <v>91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1500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1808</v>
      </c>
      <c r="G138" s="264"/>
      <c r="H138" s="266">
        <v>42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82</v>
      </c>
      <c r="AY138" s="272" t="s">
        <v>224</v>
      </c>
    </row>
    <row r="139" s="13" customFormat="1">
      <c r="A139" s="13"/>
      <c r="B139" s="263"/>
      <c r="C139" s="264"/>
      <c r="D139" s="259" t="s">
        <v>263</v>
      </c>
      <c r="E139" s="273" t="s">
        <v>1</v>
      </c>
      <c r="F139" s="265" t="s">
        <v>1808</v>
      </c>
      <c r="G139" s="264"/>
      <c r="H139" s="266">
        <v>42</v>
      </c>
      <c r="I139" s="267"/>
      <c r="J139" s="264"/>
      <c r="K139" s="264"/>
      <c r="L139" s="268"/>
      <c r="M139" s="269"/>
      <c r="N139" s="270"/>
      <c r="O139" s="270"/>
      <c r="P139" s="270"/>
      <c r="Q139" s="270"/>
      <c r="R139" s="270"/>
      <c r="S139" s="270"/>
      <c r="T139" s="27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2" t="s">
        <v>263</v>
      </c>
      <c r="AU139" s="272" t="s">
        <v>91</v>
      </c>
      <c r="AV139" s="13" t="s">
        <v>91</v>
      </c>
      <c r="AW139" s="13" t="s">
        <v>38</v>
      </c>
      <c r="AX139" s="13" t="s">
        <v>82</v>
      </c>
      <c r="AY139" s="272" t="s">
        <v>224</v>
      </c>
    </row>
    <row r="140" s="14" customFormat="1">
      <c r="A140" s="14"/>
      <c r="B140" s="274"/>
      <c r="C140" s="275"/>
      <c r="D140" s="259" t="s">
        <v>263</v>
      </c>
      <c r="E140" s="276" t="s">
        <v>1</v>
      </c>
      <c r="F140" s="277" t="s">
        <v>277</v>
      </c>
      <c r="G140" s="275"/>
      <c r="H140" s="278">
        <v>84</v>
      </c>
      <c r="I140" s="279"/>
      <c r="J140" s="275"/>
      <c r="K140" s="275"/>
      <c r="L140" s="280"/>
      <c r="M140" s="281"/>
      <c r="N140" s="282"/>
      <c r="O140" s="282"/>
      <c r="P140" s="282"/>
      <c r="Q140" s="282"/>
      <c r="R140" s="282"/>
      <c r="S140" s="282"/>
      <c r="T140" s="28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4" t="s">
        <v>263</v>
      </c>
      <c r="AU140" s="284" t="s">
        <v>91</v>
      </c>
      <c r="AV140" s="14" t="s">
        <v>231</v>
      </c>
      <c r="AW140" s="14" t="s">
        <v>38</v>
      </c>
      <c r="AX140" s="14" t="s">
        <v>82</v>
      </c>
      <c r="AY140" s="284" t="s">
        <v>224</v>
      </c>
    </row>
    <row r="141" s="13" customFormat="1">
      <c r="A141" s="13"/>
      <c r="B141" s="263"/>
      <c r="C141" s="264"/>
      <c r="D141" s="259" t="s">
        <v>263</v>
      </c>
      <c r="E141" s="273" t="s">
        <v>1</v>
      </c>
      <c r="F141" s="265" t="s">
        <v>1809</v>
      </c>
      <c r="G141" s="264"/>
      <c r="H141" s="266">
        <v>42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2" t="s">
        <v>263</v>
      </c>
      <c r="AU141" s="272" t="s">
        <v>91</v>
      </c>
      <c r="AV141" s="13" t="s">
        <v>91</v>
      </c>
      <c r="AW141" s="13" t="s">
        <v>38</v>
      </c>
      <c r="AX141" s="13" t="s">
        <v>82</v>
      </c>
      <c r="AY141" s="272" t="s">
        <v>224</v>
      </c>
    </row>
    <row r="142" s="14" customFormat="1">
      <c r="A142" s="14"/>
      <c r="B142" s="274"/>
      <c r="C142" s="275"/>
      <c r="D142" s="259" t="s">
        <v>263</v>
      </c>
      <c r="E142" s="276" t="s">
        <v>1</v>
      </c>
      <c r="F142" s="277" t="s">
        <v>277</v>
      </c>
      <c r="G142" s="275"/>
      <c r="H142" s="278">
        <v>42</v>
      </c>
      <c r="I142" s="279"/>
      <c r="J142" s="275"/>
      <c r="K142" s="275"/>
      <c r="L142" s="280"/>
      <c r="M142" s="281"/>
      <c r="N142" s="282"/>
      <c r="O142" s="282"/>
      <c r="P142" s="282"/>
      <c r="Q142" s="282"/>
      <c r="R142" s="282"/>
      <c r="S142" s="282"/>
      <c r="T142" s="28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4" t="s">
        <v>263</v>
      </c>
      <c r="AU142" s="284" t="s">
        <v>91</v>
      </c>
      <c r="AV142" s="14" t="s">
        <v>231</v>
      </c>
      <c r="AW142" s="14" t="s">
        <v>38</v>
      </c>
      <c r="AX142" s="14" t="s">
        <v>89</v>
      </c>
      <c r="AY142" s="284" t="s">
        <v>224</v>
      </c>
    </row>
    <row r="143" s="2" customFormat="1" ht="16.5" customHeight="1">
      <c r="A143" s="38"/>
      <c r="B143" s="39"/>
      <c r="C143" s="246" t="s">
        <v>91</v>
      </c>
      <c r="D143" s="246" t="s">
        <v>226</v>
      </c>
      <c r="E143" s="247" t="s">
        <v>233</v>
      </c>
      <c r="F143" s="248" t="s">
        <v>234</v>
      </c>
      <c r="G143" s="249" t="s">
        <v>229</v>
      </c>
      <c r="H143" s="250">
        <v>8.4000000000000004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6.0000000000000002E-05</v>
      </c>
      <c r="R143" s="255">
        <f>Q143*H143</f>
        <v>0.000504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231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1501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13" customFormat="1">
      <c r="A145" s="13"/>
      <c r="B145" s="263"/>
      <c r="C145" s="264"/>
      <c r="D145" s="259" t="s">
        <v>263</v>
      </c>
      <c r="E145" s="273" t="s">
        <v>1</v>
      </c>
      <c r="F145" s="265" t="s">
        <v>1810</v>
      </c>
      <c r="G145" s="264"/>
      <c r="H145" s="266">
        <v>8.4000000000000004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2" t="s">
        <v>263</v>
      </c>
      <c r="AU145" s="272" t="s">
        <v>91</v>
      </c>
      <c r="AV145" s="13" t="s">
        <v>91</v>
      </c>
      <c r="AW145" s="13" t="s">
        <v>38</v>
      </c>
      <c r="AX145" s="13" t="s">
        <v>82</v>
      </c>
      <c r="AY145" s="272" t="s">
        <v>224</v>
      </c>
    </row>
    <row r="146" s="14" customFormat="1">
      <c r="A146" s="14"/>
      <c r="B146" s="274"/>
      <c r="C146" s="275"/>
      <c r="D146" s="259" t="s">
        <v>263</v>
      </c>
      <c r="E146" s="276" t="s">
        <v>1</v>
      </c>
      <c r="F146" s="277" t="s">
        <v>277</v>
      </c>
      <c r="G146" s="275"/>
      <c r="H146" s="278">
        <v>8.4000000000000004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4" t="s">
        <v>263</v>
      </c>
      <c r="AU146" s="284" t="s">
        <v>91</v>
      </c>
      <c r="AV146" s="14" t="s">
        <v>231</v>
      </c>
      <c r="AW146" s="14" t="s">
        <v>38</v>
      </c>
      <c r="AX146" s="14" t="s">
        <v>89</v>
      </c>
      <c r="AY146" s="284" t="s">
        <v>224</v>
      </c>
    </row>
    <row r="147" s="2" customFormat="1" ht="21.75" customHeight="1">
      <c r="A147" s="38"/>
      <c r="B147" s="39"/>
      <c r="C147" s="246" t="s">
        <v>236</v>
      </c>
      <c r="D147" s="246" t="s">
        <v>226</v>
      </c>
      <c r="E147" s="247" t="s">
        <v>1234</v>
      </c>
      <c r="F147" s="248" t="s">
        <v>1235</v>
      </c>
      <c r="G147" s="249" t="s">
        <v>229</v>
      </c>
      <c r="H147" s="250">
        <v>8.4000000000000004</v>
      </c>
      <c r="I147" s="251"/>
      <c r="J147" s="252">
        <f>ROUND(I147*H147,2)</f>
        <v>0</v>
      </c>
      <c r="K147" s="248" t="s">
        <v>230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249</v>
      </c>
    </row>
    <row r="148" s="2" customFormat="1">
      <c r="A148" s="38"/>
      <c r="B148" s="39"/>
      <c r="C148" s="40"/>
      <c r="D148" s="259" t="s">
        <v>261</v>
      </c>
      <c r="E148" s="40"/>
      <c r="F148" s="260" t="s">
        <v>1501</v>
      </c>
      <c r="G148" s="40"/>
      <c r="H148" s="40"/>
      <c r="I148" s="154"/>
      <c r="J148" s="40"/>
      <c r="K148" s="40"/>
      <c r="L148" s="44"/>
      <c r="M148" s="261"/>
      <c r="N148" s="26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261</v>
      </c>
      <c r="AU148" s="16" t="s">
        <v>91</v>
      </c>
    </row>
    <row r="149" s="13" customFormat="1">
      <c r="A149" s="13"/>
      <c r="B149" s="263"/>
      <c r="C149" s="264"/>
      <c r="D149" s="259" t="s">
        <v>263</v>
      </c>
      <c r="E149" s="273" t="s">
        <v>1</v>
      </c>
      <c r="F149" s="265" t="s">
        <v>1810</v>
      </c>
      <c r="G149" s="264"/>
      <c r="H149" s="266">
        <v>8.4000000000000004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263</v>
      </c>
      <c r="AU149" s="272" t="s">
        <v>91</v>
      </c>
      <c r="AV149" s="13" t="s">
        <v>91</v>
      </c>
      <c r="AW149" s="13" t="s">
        <v>38</v>
      </c>
      <c r="AX149" s="13" t="s">
        <v>82</v>
      </c>
      <c r="AY149" s="272" t="s">
        <v>224</v>
      </c>
    </row>
    <row r="150" s="14" customFormat="1">
      <c r="A150" s="14"/>
      <c r="B150" s="274"/>
      <c r="C150" s="275"/>
      <c r="D150" s="259" t="s">
        <v>263</v>
      </c>
      <c r="E150" s="276" t="s">
        <v>1</v>
      </c>
      <c r="F150" s="277" t="s">
        <v>277</v>
      </c>
      <c r="G150" s="275"/>
      <c r="H150" s="278">
        <v>8.4000000000000004</v>
      </c>
      <c r="I150" s="279"/>
      <c r="J150" s="275"/>
      <c r="K150" s="275"/>
      <c r="L150" s="280"/>
      <c r="M150" s="281"/>
      <c r="N150" s="282"/>
      <c r="O150" s="282"/>
      <c r="P150" s="282"/>
      <c r="Q150" s="282"/>
      <c r="R150" s="282"/>
      <c r="S150" s="282"/>
      <c r="T150" s="28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4" t="s">
        <v>263</v>
      </c>
      <c r="AU150" s="284" t="s">
        <v>91</v>
      </c>
      <c r="AV150" s="14" t="s">
        <v>231</v>
      </c>
      <c r="AW150" s="14" t="s">
        <v>38</v>
      </c>
      <c r="AX150" s="14" t="s">
        <v>89</v>
      </c>
      <c r="AY150" s="284" t="s">
        <v>224</v>
      </c>
    </row>
    <row r="151" s="2" customFormat="1" ht="21.75" customHeight="1">
      <c r="A151" s="38"/>
      <c r="B151" s="39"/>
      <c r="C151" s="246" t="s">
        <v>231</v>
      </c>
      <c r="D151" s="246" t="s">
        <v>226</v>
      </c>
      <c r="E151" s="247" t="s">
        <v>1244</v>
      </c>
      <c r="F151" s="248" t="s">
        <v>1245</v>
      </c>
      <c r="G151" s="249" t="s">
        <v>229</v>
      </c>
      <c r="H151" s="250">
        <v>4</v>
      </c>
      <c r="I151" s="251"/>
      <c r="J151" s="252">
        <f>ROUND(I151*H151,2)</f>
        <v>0</v>
      </c>
      <c r="K151" s="248" t="s">
        <v>230</v>
      </c>
      <c r="L151" s="44"/>
      <c r="M151" s="253" t="s">
        <v>1</v>
      </c>
      <c r="N151" s="254" t="s">
        <v>47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0.47999999999999998</v>
      </c>
      <c r="T151" s="256">
        <f>S151*H151</f>
        <v>1.9199999999999999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231</v>
      </c>
      <c r="AT151" s="257" t="s">
        <v>226</v>
      </c>
      <c r="AU151" s="257" t="s">
        <v>91</v>
      </c>
      <c r="AY151" s="16" t="s">
        <v>224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89</v>
      </c>
      <c r="BK151" s="258">
        <f>ROUND(I151*H151,2)</f>
        <v>0</v>
      </c>
      <c r="BL151" s="16" t="s">
        <v>231</v>
      </c>
      <c r="BM151" s="257" t="s">
        <v>257</v>
      </c>
    </row>
    <row r="152" s="13" customFormat="1">
      <c r="A152" s="13"/>
      <c r="B152" s="263"/>
      <c r="C152" s="264"/>
      <c r="D152" s="259" t="s">
        <v>263</v>
      </c>
      <c r="E152" s="273" t="s">
        <v>1</v>
      </c>
      <c r="F152" s="265" t="s">
        <v>1811</v>
      </c>
      <c r="G152" s="264"/>
      <c r="H152" s="266">
        <v>4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2" t="s">
        <v>263</v>
      </c>
      <c r="AU152" s="272" t="s">
        <v>91</v>
      </c>
      <c r="AV152" s="13" t="s">
        <v>91</v>
      </c>
      <c r="AW152" s="13" t="s">
        <v>38</v>
      </c>
      <c r="AX152" s="13" t="s">
        <v>82</v>
      </c>
      <c r="AY152" s="272" t="s">
        <v>224</v>
      </c>
    </row>
    <row r="153" s="14" customFormat="1">
      <c r="A153" s="14"/>
      <c r="B153" s="274"/>
      <c r="C153" s="275"/>
      <c r="D153" s="259" t="s">
        <v>263</v>
      </c>
      <c r="E153" s="276" t="s">
        <v>1</v>
      </c>
      <c r="F153" s="277" t="s">
        <v>277</v>
      </c>
      <c r="G153" s="275"/>
      <c r="H153" s="278">
        <v>4</v>
      </c>
      <c r="I153" s="279"/>
      <c r="J153" s="275"/>
      <c r="K153" s="275"/>
      <c r="L153" s="280"/>
      <c r="M153" s="281"/>
      <c r="N153" s="282"/>
      <c r="O153" s="282"/>
      <c r="P153" s="282"/>
      <c r="Q153" s="282"/>
      <c r="R153" s="282"/>
      <c r="S153" s="282"/>
      <c r="T153" s="28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4" t="s">
        <v>263</v>
      </c>
      <c r="AU153" s="284" t="s">
        <v>91</v>
      </c>
      <c r="AV153" s="14" t="s">
        <v>231</v>
      </c>
      <c r="AW153" s="14" t="s">
        <v>38</v>
      </c>
      <c r="AX153" s="14" t="s">
        <v>89</v>
      </c>
      <c r="AY153" s="284" t="s">
        <v>224</v>
      </c>
    </row>
    <row r="154" s="2" customFormat="1" ht="16.5" customHeight="1">
      <c r="A154" s="38"/>
      <c r="B154" s="39"/>
      <c r="C154" s="246" t="s">
        <v>244</v>
      </c>
      <c r="D154" s="246" t="s">
        <v>226</v>
      </c>
      <c r="E154" s="247" t="s">
        <v>1812</v>
      </c>
      <c r="F154" s="248" t="s">
        <v>1813</v>
      </c>
      <c r="G154" s="249" t="s">
        <v>239</v>
      </c>
      <c r="H154" s="250">
        <v>6</v>
      </c>
      <c r="I154" s="251"/>
      <c r="J154" s="252">
        <f>ROUND(I154*H154,2)</f>
        <v>0</v>
      </c>
      <c r="K154" s="248" t="s">
        <v>230</v>
      </c>
      <c r="L154" s="44"/>
      <c r="M154" s="253" t="s">
        <v>1</v>
      </c>
      <c r="N154" s="254" t="s">
        <v>47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0.28999999999999998</v>
      </c>
      <c r="T154" s="256">
        <f>S154*H154</f>
        <v>1.7399999999999998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231</v>
      </c>
      <c r="AT154" s="257" t="s">
        <v>226</v>
      </c>
      <c r="AU154" s="257" t="s">
        <v>91</v>
      </c>
      <c r="AY154" s="16" t="s">
        <v>224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89</v>
      </c>
      <c r="BK154" s="258">
        <f>ROUND(I154*H154,2)</f>
        <v>0</v>
      </c>
      <c r="BL154" s="16" t="s">
        <v>231</v>
      </c>
      <c r="BM154" s="257" t="s">
        <v>271</v>
      </c>
    </row>
    <row r="155" s="2" customFormat="1">
      <c r="A155" s="38"/>
      <c r="B155" s="39"/>
      <c r="C155" s="40"/>
      <c r="D155" s="259" t="s">
        <v>261</v>
      </c>
      <c r="E155" s="40"/>
      <c r="F155" s="260" t="s">
        <v>1814</v>
      </c>
      <c r="G155" s="40"/>
      <c r="H155" s="40"/>
      <c r="I155" s="154"/>
      <c r="J155" s="40"/>
      <c r="K155" s="40"/>
      <c r="L155" s="44"/>
      <c r="M155" s="261"/>
      <c r="N155" s="26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261</v>
      </c>
      <c r="AU155" s="16" t="s">
        <v>91</v>
      </c>
    </row>
    <row r="156" s="2" customFormat="1" ht="16.5" customHeight="1">
      <c r="A156" s="38"/>
      <c r="B156" s="39"/>
      <c r="C156" s="246" t="s">
        <v>249</v>
      </c>
      <c r="D156" s="246" t="s">
        <v>226</v>
      </c>
      <c r="E156" s="247" t="s">
        <v>1247</v>
      </c>
      <c r="F156" s="248" t="s">
        <v>1248</v>
      </c>
      <c r="G156" s="249" t="s">
        <v>247</v>
      </c>
      <c r="H156" s="250">
        <v>2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1.8200000000000001</v>
      </c>
      <c r="T156" s="256">
        <f>S156*H156</f>
        <v>3.6400000000000001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282</v>
      </c>
    </row>
    <row r="157" s="2" customFormat="1">
      <c r="A157" s="38"/>
      <c r="B157" s="39"/>
      <c r="C157" s="40"/>
      <c r="D157" s="259" t="s">
        <v>261</v>
      </c>
      <c r="E157" s="40"/>
      <c r="F157" s="260" t="s">
        <v>1504</v>
      </c>
      <c r="G157" s="40"/>
      <c r="H157" s="40"/>
      <c r="I157" s="154"/>
      <c r="J157" s="40"/>
      <c r="K157" s="40"/>
      <c r="L157" s="44"/>
      <c r="M157" s="261"/>
      <c r="N157" s="262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261</v>
      </c>
      <c r="AU157" s="16" t="s">
        <v>91</v>
      </c>
    </row>
    <row r="158" s="13" customFormat="1">
      <c r="A158" s="13"/>
      <c r="B158" s="263"/>
      <c r="C158" s="264"/>
      <c r="D158" s="259" t="s">
        <v>263</v>
      </c>
      <c r="E158" s="273" t="s">
        <v>1</v>
      </c>
      <c r="F158" s="265" t="s">
        <v>1677</v>
      </c>
      <c r="G158" s="264"/>
      <c r="H158" s="266">
        <v>2</v>
      </c>
      <c r="I158" s="267"/>
      <c r="J158" s="264"/>
      <c r="K158" s="264"/>
      <c r="L158" s="268"/>
      <c r="M158" s="269"/>
      <c r="N158" s="270"/>
      <c r="O158" s="270"/>
      <c r="P158" s="270"/>
      <c r="Q158" s="270"/>
      <c r="R158" s="270"/>
      <c r="S158" s="270"/>
      <c r="T158" s="27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2" t="s">
        <v>263</v>
      </c>
      <c r="AU158" s="272" t="s">
        <v>91</v>
      </c>
      <c r="AV158" s="13" t="s">
        <v>91</v>
      </c>
      <c r="AW158" s="13" t="s">
        <v>38</v>
      </c>
      <c r="AX158" s="13" t="s">
        <v>82</v>
      </c>
      <c r="AY158" s="272" t="s">
        <v>224</v>
      </c>
    </row>
    <row r="159" s="14" customFormat="1">
      <c r="A159" s="14"/>
      <c r="B159" s="274"/>
      <c r="C159" s="275"/>
      <c r="D159" s="259" t="s">
        <v>263</v>
      </c>
      <c r="E159" s="276" t="s">
        <v>1</v>
      </c>
      <c r="F159" s="277" t="s">
        <v>277</v>
      </c>
      <c r="G159" s="275"/>
      <c r="H159" s="278">
        <v>2</v>
      </c>
      <c r="I159" s="279"/>
      <c r="J159" s="275"/>
      <c r="K159" s="275"/>
      <c r="L159" s="280"/>
      <c r="M159" s="281"/>
      <c r="N159" s="282"/>
      <c r="O159" s="282"/>
      <c r="P159" s="282"/>
      <c r="Q159" s="282"/>
      <c r="R159" s="282"/>
      <c r="S159" s="282"/>
      <c r="T159" s="28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4" t="s">
        <v>263</v>
      </c>
      <c r="AU159" s="284" t="s">
        <v>91</v>
      </c>
      <c r="AV159" s="14" t="s">
        <v>231</v>
      </c>
      <c r="AW159" s="14" t="s">
        <v>38</v>
      </c>
      <c r="AX159" s="14" t="s">
        <v>89</v>
      </c>
      <c r="AY159" s="284" t="s">
        <v>224</v>
      </c>
    </row>
    <row r="160" s="2" customFormat="1" ht="21.75" customHeight="1">
      <c r="A160" s="38"/>
      <c r="B160" s="39"/>
      <c r="C160" s="246" t="s">
        <v>253</v>
      </c>
      <c r="D160" s="246" t="s">
        <v>226</v>
      </c>
      <c r="E160" s="247" t="s">
        <v>1251</v>
      </c>
      <c r="F160" s="248" t="s">
        <v>1252</v>
      </c>
      <c r="G160" s="249" t="s">
        <v>247</v>
      </c>
      <c r="H160" s="250">
        <v>2.7999999999999998</v>
      </c>
      <c r="I160" s="251"/>
      <c r="J160" s="252">
        <f>ROUND(I160*H160,2)</f>
        <v>0</v>
      </c>
      <c r="K160" s="248" t="s">
        <v>230</v>
      </c>
      <c r="L160" s="44"/>
      <c r="M160" s="253" t="s">
        <v>1</v>
      </c>
      <c r="N160" s="254" t="s">
        <v>47</v>
      </c>
      <c r="O160" s="91"/>
      <c r="P160" s="255">
        <f>O160*H160</f>
        <v>0</v>
      </c>
      <c r="Q160" s="255">
        <v>0.40000000000000002</v>
      </c>
      <c r="R160" s="255">
        <f>Q160*H160</f>
        <v>1.1199999999999999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231</v>
      </c>
      <c r="AT160" s="257" t="s">
        <v>226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293</v>
      </c>
    </row>
    <row r="161" s="13" customFormat="1">
      <c r="A161" s="13"/>
      <c r="B161" s="263"/>
      <c r="C161" s="264"/>
      <c r="D161" s="259" t="s">
        <v>263</v>
      </c>
      <c r="E161" s="273" t="s">
        <v>1</v>
      </c>
      <c r="F161" s="265" t="s">
        <v>1815</v>
      </c>
      <c r="G161" s="264"/>
      <c r="H161" s="266">
        <v>2.7999999999999998</v>
      </c>
      <c r="I161" s="267"/>
      <c r="J161" s="264"/>
      <c r="K161" s="264"/>
      <c r="L161" s="268"/>
      <c r="M161" s="269"/>
      <c r="N161" s="270"/>
      <c r="O161" s="270"/>
      <c r="P161" s="270"/>
      <c r="Q161" s="270"/>
      <c r="R161" s="270"/>
      <c r="S161" s="270"/>
      <c r="T161" s="27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2" t="s">
        <v>263</v>
      </c>
      <c r="AU161" s="272" t="s">
        <v>91</v>
      </c>
      <c r="AV161" s="13" t="s">
        <v>91</v>
      </c>
      <c r="AW161" s="13" t="s">
        <v>38</v>
      </c>
      <c r="AX161" s="13" t="s">
        <v>82</v>
      </c>
      <c r="AY161" s="272" t="s">
        <v>224</v>
      </c>
    </row>
    <row r="162" s="14" customFormat="1">
      <c r="A162" s="14"/>
      <c r="B162" s="274"/>
      <c r="C162" s="275"/>
      <c r="D162" s="259" t="s">
        <v>263</v>
      </c>
      <c r="E162" s="276" t="s">
        <v>1</v>
      </c>
      <c r="F162" s="277" t="s">
        <v>277</v>
      </c>
      <c r="G162" s="275"/>
      <c r="H162" s="278">
        <v>2.7999999999999998</v>
      </c>
      <c r="I162" s="279"/>
      <c r="J162" s="275"/>
      <c r="K162" s="275"/>
      <c r="L162" s="280"/>
      <c r="M162" s="281"/>
      <c r="N162" s="282"/>
      <c r="O162" s="282"/>
      <c r="P162" s="282"/>
      <c r="Q162" s="282"/>
      <c r="R162" s="282"/>
      <c r="S162" s="282"/>
      <c r="T162" s="28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4" t="s">
        <v>263</v>
      </c>
      <c r="AU162" s="284" t="s">
        <v>91</v>
      </c>
      <c r="AV162" s="14" t="s">
        <v>231</v>
      </c>
      <c r="AW162" s="14" t="s">
        <v>38</v>
      </c>
      <c r="AX162" s="14" t="s">
        <v>89</v>
      </c>
      <c r="AY162" s="284" t="s">
        <v>224</v>
      </c>
    </row>
    <row r="163" s="2" customFormat="1" ht="16.5" customHeight="1">
      <c r="A163" s="38"/>
      <c r="B163" s="39"/>
      <c r="C163" s="246" t="s">
        <v>257</v>
      </c>
      <c r="D163" s="246" t="s">
        <v>226</v>
      </c>
      <c r="E163" s="247" t="s">
        <v>1254</v>
      </c>
      <c r="F163" s="248" t="s">
        <v>1255</v>
      </c>
      <c r="G163" s="249" t="s">
        <v>239</v>
      </c>
      <c r="H163" s="250">
        <v>10</v>
      </c>
      <c r="I163" s="251"/>
      <c r="J163" s="252">
        <f>ROUND(I163*H163,2)</f>
        <v>0</v>
      </c>
      <c r="K163" s="248" t="s">
        <v>230</v>
      </c>
      <c r="L163" s="44"/>
      <c r="M163" s="253" t="s">
        <v>1</v>
      </c>
      <c r="N163" s="254" t="s">
        <v>47</v>
      </c>
      <c r="O163" s="91"/>
      <c r="P163" s="255">
        <f>O163*H163</f>
        <v>0</v>
      </c>
      <c r="Q163" s="255">
        <v>0.015590796000000001</v>
      </c>
      <c r="R163" s="255">
        <f>Q163*H163</f>
        <v>0.15590796000000001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231</v>
      </c>
      <c r="AT163" s="257" t="s">
        <v>226</v>
      </c>
      <c r="AU163" s="257" t="s">
        <v>91</v>
      </c>
      <c r="AY163" s="16" t="s">
        <v>224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89</v>
      </c>
      <c r="BK163" s="258">
        <f>ROUND(I163*H163,2)</f>
        <v>0</v>
      </c>
      <c r="BL163" s="16" t="s">
        <v>231</v>
      </c>
      <c r="BM163" s="257" t="s">
        <v>303</v>
      </c>
    </row>
    <row r="164" s="2" customFormat="1">
      <c r="A164" s="38"/>
      <c r="B164" s="39"/>
      <c r="C164" s="40"/>
      <c r="D164" s="259" t="s">
        <v>261</v>
      </c>
      <c r="E164" s="40"/>
      <c r="F164" s="260" t="s">
        <v>1507</v>
      </c>
      <c r="G164" s="40"/>
      <c r="H164" s="40"/>
      <c r="I164" s="154"/>
      <c r="J164" s="40"/>
      <c r="K164" s="40"/>
      <c r="L164" s="44"/>
      <c r="M164" s="261"/>
      <c r="N164" s="262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261</v>
      </c>
      <c r="AU164" s="16" t="s">
        <v>91</v>
      </c>
    </row>
    <row r="165" s="2" customFormat="1" ht="21.75" customHeight="1">
      <c r="A165" s="38"/>
      <c r="B165" s="39"/>
      <c r="C165" s="246" t="s">
        <v>265</v>
      </c>
      <c r="D165" s="246" t="s">
        <v>226</v>
      </c>
      <c r="E165" s="247" t="s">
        <v>1257</v>
      </c>
      <c r="F165" s="248" t="s">
        <v>1258</v>
      </c>
      <c r="G165" s="249" t="s">
        <v>408</v>
      </c>
      <c r="H165" s="250">
        <v>12</v>
      </c>
      <c r="I165" s="251"/>
      <c r="J165" s="252">
        <f>ROUND(I165*H165,2)</f>
        <v>0</v>
      </c>
      <c r="K165" s="248" t="s">
        <v>230</v>
      </c>
      <c r="L165" s="44"/>
      <c r="M165" s="253" t="s">
        <v>1</v>
      </c>
      <c r="N165" s="254" t="s">
        <v>47</v>
      </c>
      <c r="O165" s="91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231</v>
      </c>
      <c r="AT165" s="257" t="s">
        <v>226</v>
      </c>
      <c r="AU165" s="257" t="s">
        <v>91</v>
      </c>
      <c r="AY165" s="16" t="s">
        <v>224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6" t="s">
        <v>89</v>
      </c>
      <c r="BK165" s="258">
        <f>ROUND(I165*H165,2)</f>
        <v>0</v>
      </c>
      <c r="BL165" s="16" t="s">
        <v>231</v>
      </c>
      <c r="BM165" s="257" t="s">
        <v>313</v>
      </c>
    </row>
    <row r="166" s="2" customFormat="1">
      <c r="A166" s="38"/>
      <c r="B166" s="39"/>
      <c r="C166" s="40"/>
      <c r="D166" s="259" t="s">
        <v>261</v>
      </c>
      <c r="E166" s="40"/>
      <c r="F166" s="260" t="s">
        <v>1508</v>
      </c>
      <c r="G166" s="40"/>
      <c r="H166" s="40"/>
      <c r="I166" s="154"/>
      <c r="J166" s="40"/>
      <c r="K166" s="40"/>
      <c r="L166" s="44"/>
      <c r="M166" s="261"/>
      <c r="N166" s="262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261</v>
      </c>
      <c r="AU166" s="16" t="s">
        <v>91</v>
      </c>
    </row>
    <row r="167" s="2" customFormat="1" ht="21.75" customHeight="1">
      <c r="A167" s="38"/>
      <c r="B167" s="39"/>
      <c r="C167" s="246" t="s">
        <v>271</v>
      </c>
      <c r="D167" s="246" t="s">
        <v>226</v>
      </c>
      <c r="E167" s="247" t="s">
        <v>1260</v>
      </c>
      <c r="F167" s="248" t="s">
        <v>1261</v>
      </c>
      <c r="G167" s="249" t="s">
        <v>1262</v>
      </c>
      <c r="H167" s="250">
        <v>3</v>
      </c>
      <c r="I167" s="251"/>
      <c r="J167" s="252">
        <f>ROUND(I167*H167,2)</f>
        <v>0</v>
      </c>
      <c r="K167" s="248" t="s">
        <v>230</v>
      </c>
      <c r="L167" s="44"/>
      <c r="M167" s="253" t="s">
        <v>1</v>
      </c>
      <c r="N167" s="254" t="s">
        <v>47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324</v>
      </c>
    </row>
    <row r="168" s="2" customFormat="1" ht="21.75" customHeight="1">
      <c r="A168" s="38"/>
      <c r="B168" s="39"/>
      <c r="C168" s="246" t="s">
        <v>278</v>
      </c>
      <c r="D168" s="246" t="s">
        <v>226</v>
      </c>
      <c r="E168" s="247" t="s">
        <v>237</v>
      </c>
      <c r="F168" s="248" t="s">
        <v>238</v>
      </c>
      <c r="G168" s="249" t="s">
        <v>239</v>
      </c>
      <c r="H168" s="250">
        <v>16</v>
      </c>
      <c r="I168" s="251"/>
      <c r="J168" s="252">
        <f>ROUND(I168*H168,2)</f>
        <v>0</v>
      </c>
      <c r="K168" s="248" t="s">
        <v>230</v>
      </c>
      <c r="L168" s="44"/>
      <c r="M168" s="253" t="s">
        <v>1</v>
      </c>
      <c r="N168" s="254" t="s">
        <v>47</v>
      </c>
      <c r="O168" s="91"/>
      <c r="P168" s="255">
        <f>O168*H168</f>
        <v>0</v>
      </c>
      <c r="Q168" s="255">
        <v>0.036904300000000001</v>
      </c>
      <c r="R168" s="255">
        <f>Q168*H168</f>
        <v>0.59046880000000002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333</v>
      </c>
    </row>
    <row r="169" s="2" customFormat="1">
      <c r="A169" s="38"/>
      <c r="B169" s="39"/>
      <c r="C169" s="40"/>
      <c r="D169" s="259" t="s">
        <v>261</v>
      </c>
      <c r="E169" s="40"/>
      <c r="F169" s="260" t="s">
        <v>1509</v>
      </c>
      <c r="G169" s="40"/>
      <c r="H169" s="40"/>
      <c r="I169" s="154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261</v>
      </c>
      <c r="AU169" s="16" t="s">
        <v>91</v>
      </c>
    </row>
    <row r="170" s="13" customFormat="1">
      <c r="A170" s="13"/>
      <c r="B170" s="263"/>
      <c r="C170" s="264"/>
      <c r="D170" s="259" t="s">
        <v>263</v>
      </c>
      <c r="E170" s="273" t="s">
        <v>1</v>
      </c>
      <c r="F170" s="265" t="s">
        <v>303</v>
      </c>
      <c r="G170" s="264"/>
      <c r="H170" s="266">
        <v>16</v>
      </c>
      <c r="I170" s="267"/>
      <c r="J170" s="264"/>
      <c r="K170" s="264"/>
      <c r="L170" s="268"/>
      <c r="M170" s="269"/>
      <c r="N170" s="270"/>
      <c r="O170" s="270"/>
      <c r="P170" s="270"/>
      <c r="Q170" s="270"/>
      <c r="R170" s="270"/>
      <c r="S170" s="270"/>
      <c r="T170" s="27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2" t="s">
        <v>263</v>
      </c>
      <c r="AU170" s="272" t="s">
        <v>91</v>
      </c>
      <c r="AV170" s="13" t="s">
        <v>91</v>
      </c>
      <c r="AW170" s="13" t="s">
        <v>38</v>
      </c>
      <c r="AX170" s="13" t="s">
        <v>82</v>
      </c>
      <c r="AY170" s="272" t="s">
        <v>224</v>
      </c>
    </row>
    <row r="171" s="14" customFormat="1">
      <c r="A171" s="14"/>
      <c r="B171" s="274"/>
      <c r="C171" s="275"/>
      <c r="D171" s="259" t="s">
        <v>263</v>
      </c>
      <c r="E171" s="276" t="s">
        <v>1</v>
      </c>
      <c r="F171" s="277" t="s">
        <v>277</v>
      </c>
      <c r="G171" s="275"/>
      <c r="H171" s="278">
        <v>16</v>
      </c>
      <c r="I171" s="279"/>
      <c r="J171" s="275"/>
      <c r="K171" s="275"/>
      <c r="L171" s="280"/>
      <c r="M171" s="281"/>
      <c r="N171" s="282"/>
      <c r="O171" s="282"/>
      <c r="P171" s="282"/>
      <c r="Q171" s="282"/>
      <c r="R171" s="282"/>
      <c r="S171" s="282"/>
      <c r="T171" s="28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4" t="s">
        <v>263</v>
      </c>
      <c r="AU171" s="284" t="s">
        <v>91</v>
      </c>
      <c r="AV171" s="14" t="s">
        <v>231</v>
      </c>
      <c r="AW171" s="14" t="s">
        <v>38</v>
      </c>
      <c r="AX171" s="14" t="s">
        <v>89</v>
      </c>
      <c r="AY171" s="284" t="s">
        <v>224</v>
      </c>
    </row>
    <row r="172" s="2" customFormat="1" ht="16.5" customHeight="1">
      <c r="A172" s="38"/>
      <c r="B172" s="39"/>
      <c r="C172" s="246" t="s">
        <v>282</v>
      </c>
      <c r="D172" s="246" t="s">
        <v>226</v>
      </c>
      <c r="E172" s="247" t="s">
        <v>696</v>
      </c>
      <c r="F172" s="248" t="s">
        <v>697</v>
      </c>
      <c r="G172" s="249" t="s">
        <v>239</v>
      </c>
      <c r="H172" s="250">
        <v>16</v>
      </c>
      <c r="I172" s="251"/>
      <c r="J172" s="252">
        <f>ROUND(I172*H172,2)</f>
        <v>0</v>
      </c>
      <c r="K172" s="248" t="s">
        <v>1</v>
      </c>
      <c r="L172" s="44"/>
      <c r="M172" s="253" t="s">
        <v>1</v>
      </c>
      <c r="N172" s="254" t="s">
        <v>47</v>
      </c>
      <c r="O172" s="91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231</v>
      </c>
      <c r="AT172" s="257" t="s">
        <v>226</v>
      </c>
      <c r="AU172" s="257" t="s">
        <v>91</v>
      </c>
      <c r="AY172" s="16" t="s">
        <v>224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6" t="s">
        <v>89</v>
      </c>
      <c r="BK172" s="258">
        <f>ROUND(I172*H172,2)</f>
        <v>0</v>
      </c>
      <c r="BL172" s="16" t="s">
        <v>231</v>
      </c>
      <c r="BM172" s="257" t="s">
        <v>1816</v>
      </c>
    </row>
    <row r="173" s="2" customFormat="1" ht="16.5" customHeight="1">
      <c r="A173" s="38"/>
      <c r="B173" s="39"/>
      <c r="C173" s="246" t="s">
        <v>288</v>
      </c>
      <c r="D173" s="246" t="s">
        <v>226</v>
      </c>
      <c r="E173" s="247" t="s">
        <v>1511</v>
      </c>
      <c r="F173" s="248" t="s">
        <v>1512</v>
      </c>
      <c r="G173" s="249" t="s">
        <v>247</v>
      </c>
      <c r="H173" s="250">
        <v>8.7449999999999992</v>
      </c>
      <c r="I173" s="251"/>
      <c r="J173" s="252">
        <f>ROUND(I173*H173,2)</f>
        <v>0</v>
      </c>
      <c r="K173" s="248" t="s">
        <v>230</v>
      </c>
      <c r="L173" s="44"/>
      <c r="M173" s="253" t="s">
        <v>1</v>
      </c>
      <c r="N173" s="254" t="s">
        <v>47</v>
      </c>
      <c r="O173" s="91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231</v>
      </c>
      <c r="AT173" s="257" t="s">
        <v>226</v>
      </c>
      <c r="AU173" s="257" t="s">
        <v>91</v>
      </c>
      <c r="AY173" s="16" t="s">
        <v>224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89</v>
      </c>
      <c r="BK173" s="258">
        <f>ROUND(I173*H173,2)</f>
        <v>0</v>
      </c>
      <c r="BL173" s="16" t="s">
        <v>231</v>
      </c>
      <c r="BM173" s="257" t="s">
        <v>342</v>
      </c>
    </row>
    <row r="174" s="2" customFormat="1">
      <c r="A174" s="38"/>
      <c r="B174" s="39"/>
      <c r="C174" s="40"/>
      <c r="D174" s="259" t="s">
        <v>261</v>
      </c>
      <c r="E174" s="40"/>
      <c r="F174" s="260" t="s">
        <v>1513</v>
      </c>
      <c r="G174" s="40"/>
      <c r="H174" s="40"/>
      <c r="I174" s="154"/>
      <c r="J174" s="40"/>
      <c r="K174" s="40"/>
      <c r="L174" s="44"/>
      <c r="M174" s="261"/>
      <c r="N174" s="262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6" t="s">
        <v>261</v>
      </c>
      <c r="AU174" s="16" t="s">
        <v>91</v>
      </c>
    </row>
    <row r="175" s="13" customFormat="1">
      <c r="A175" s="13"/>
      <c r="B175" s="263"/>
      <c r="C175" s="264"/>
      <c r="D175" s="259" t="s">
        <v>263</v>
      </c>
      <c r="E175" s="273" t="s">
        <v>1</v>
      </c>
      <c r="F175" s="265" t="s">
        <v>1817</v>
      </c>
      <c r="G175" s="264"/>
      <c r="H175" s="266">
        <v>8.7449999999999992</v>
      </c>
      <c r="I175" s="267"/>
      <c r="J175" s="264"/>
      <c r="K175" s="264"/>
      <c r="L175" s="268"/>
      <c r="M175" s="269"/>
      <c r="N175" s="270"/>
      <c r="O175" s="270"/>
      <c r="P175" s="270"/>
      <c r="Q175" s="270"/>
      <c r="R175" s="270"/>
      <c r="S175" s="270"/>
      <c r="T175" s="27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2" t="s">
        <v>263</v>
      </c>
      <c r="AU175" s="272" t="s">
        <v>91</v>
      </c>
      <c r="AV175" s="13" t="s">
        <v>91</v>
      </c>
      <c r="AW175" s="13" t="s">
        <v>38</v>
      </c>
      <c r="AX175" s="13" t="s">
        <v>82</v>
      </c>
      <c r="AY175" s="272" t="s">
        <v>224</v>
      </c>
    </row>
    <row r="176" s="14" customFormat="1">
      <c r="A176" s="14"/>
      <c r="B176" s="274"/>
      <c r="C176" s="275"/>
      <c r="D176" s="259" t="s">
        <v>263</v>
      </c>
      <c r="E176" s="276" t="s">
        <v>1</v>
      </c>
      <c r="F176" s="277" t="s">
        <v>277</v>
      </c>
      <c r="G176" s="275"/>
      <c r="H176" s="278">
        <v>8.7449999999999992</v>
      </c>
      <c r="I176" s="279"/>
      <c r="J176" s="275"/>
      <c r="K176" s="275"/>
      <c r="L176" s="280"/>
      <c r="M176" s="281"/>
      <c r="N176" s="282"/>
      <c r="O176" s="282"/>
      <c r="P176" s="282"/>
      <c r="Q176" s="282"/>
      <c r="R176" s="282"/>
      <c r="S176" s="282"/>
      <c r="T176" s="28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4" t="s">
        <v>263</v>
      </c>
      <c r="AU176" s="284" t="s">
        <v>91</v>
      </c>
      <c r="AV176" s="14" t="s">
        <v>231</v>
      </c>
      <c r="AW176" s="14" t="s">
        <v>38</v>
      </c>
      <c r="AX176" s="14" t="s">
        <v>89</v>
      </c>
      <c r="AY176" s="284" t="s">
        <v>224</v>
      </c>
    </row>
    <row r="177" s="2" customFormat="1" ht="21.75" customHeight="1">
      <c r="A177" s="38"/>
      <c r="B177" s="39"/>
      <c r="C177" s="246" t="s">
        <v>293</v>
      </c>
      <c r="D177" s="246" t="s">
        <v>226</v>
      </c>
      <c r="E177" s="247" t="s">
        <v>245</v>
      </c>
      <c r="F177" s="248" t="s">
        <v>246</v>
      </c>
      <c r="G177" s="249" t="s">
        <v>247</v>
      </c>
      <c r="H177" s="250">
        <v>82.200999999999993</v>
      </c>
      <c r="I177" s="251"/>
      <c r="J177" s="252">
        <f>ROUND(I177*H177,2)</f>
        <v>0</v>
      </c>
      <c r="K177" s="248" t="s">
        <v>230</v>
      </c>
      <c r="L177" s="44"/>
      <c r="M177" s="253" t="s">
        <v>1</v>
      </c>
      <c r="N177" s="254" t="s">
        <v>47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231</v>
      </c>
      <c r="AT177" s="257" t="s">
        <v>226</v>
      </c>
      <c r="AU177" s="257" t="s">
        <v>91</v>
      </c>
      <c r="AY177" s="16" t="s">
        <v>224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89</v>
      </c>
      <c r="BK177" s="258">
        <f>ROUND(I177*H177,2)</f>
        <v>0</v>
      </c>
      <c r="BL177" s="16" t="s">
        <v>231</v>
      </c>
      <c r="BM177" s="257" t="s">
        <v>354</v>
      </c>
    </row>
    <row r="178" s="13" customFormat="1">
      <c r="A178" s="13"/>
      <c r="B178" s="263"/>
      <c r="C178" s="264"/>
      <c r="D178" s="259" t="s">
        <v>263</v>
      </c>
      <c r="E178" s="273" t="s">
        <v>1</v>
      </c>
      <c r="F178" s="265" t="s">
        <v>1818</v>
      </c>
      <c r="G178" s="264"/>
      <c r="H178" s="266">
        <v>68.739999999999995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2" t="s">
        <v>263</v>
      </c>
      <c r="AU178" s="272" t="s">
        <v>91</v>
      </c>
      <c r="AV178" s="13" t="s">
        <v>91</v>
      </c>
      <c r="AW178" s="13" t="s">
        <v>38</v>
      </c>
      <c r="AX178" s="13" t="s">
        <v>82</v>
      </c>
      <c r="AY178" s="272" t="s">
        <v>224</v>
      </c>
    </row>
    <row r="179" s="13" customFormat="1">
      <c r="A179" s="13"/>
      <c r="B179" s="263"/>
      <c r="C179" s="264"/>
      <c r="D179" s="259" t="s">
        <v>263</v>
      </c>
      <c r="E179" s="273" t="s">
        <v>1</v>
      </c>
      <c r="F179" s="265" t="s">
        <v>1819</v>
      </c>
      <c r="G179" s="264"/>
      <c r="H179" s="266">
        <v>0.34999999999999998</v>
      </c>
      <c r="I179" s="267"/>
      <c r="J179" s="264"/>
      <c r="K179" s="264"/>
      <c r="L179" s="268"/>
      <c r="M179" s="269"/>
      <c r="N179" s="270"/>
      <c r="O179" s="270"/>
      <c r="P179" s="270"/>
      <c r="Q179" s="270"/>
      <c r="R179" s="270"/>
      <c r="S179" s="270"/>
      <c r="T179" s="27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2" t="s">
        <v>263</v>
      </c>
      <c r="AU179" s="272" t="s">
        <v>91</v>
      </c>
      <c r="AV179" s="13" t="s">
        <v>91</v>
      </c>
      <c r="AW179" s="13" t="s">
        <v>38</v>
      </c>
      <c r="AX179" s="13" t="s">
        <v>82</v>
      </c>
      <c r="AY179" s="272" t="s">
        <v>224</v>
      </c>
    </row>
    <row r="180" s="13" customFormat="1">
      <c r="A180" s="13"/>
      <c r="B180" s="263"/>
      <c r="C180" s="264"/>
      <c r="D180" s="259" t="s">
        <v>263</v>
      </c>
      <c r="E180" s="273" t="s">
        <v>1</v>
      </c>
      <c r="F180" s="265" t="s">
        <v>1820</v>
      </c>
      <c r="G180" s="264"/>
      <c r="H180" s="266">
        <v>10.252000000000001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263</v>
      </c>
      <c r="AU180" s="272" t="s">
        <v>91</v>
      </c>
      <c r="AV180" s="13" t="s">
        <v>91</v>
      </c>
      <c r="AW180" s="13" t="s">
        <v>38</v>
      </c>
      <c r="AX180" s="13" t="s">
        <v>82</v>
      </c>
      <c r="AY180" s="272" t="s">
        <v>224</v>
      </c>
    </row>
    <row r="181" s="13" customFormat="1">
      <c r="A181" s="13"/>
      <c r="B181" s="263"/>
      <c r="C181" s="264"/>
      <c r="D181" s="259" t="s">
        <v>263</v>
      </c>
      <c r="E181" s="273" t="s">
        <v>1</v>
      </c>
      <c r="F181" s="265" t="s">
        <v>1821</v>
      </c>
      <c r="G181" s="264"/>
      <c r="H181" s="266">
        <v>2.859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2" t="s">
        <v>263</v>
      </c>
      <c r="AU181" s="272" t="s">
        <v>91</v>
      </c>
      <c r="AV181" s="13" t="s">
        <v>91</v>
      </c>
      <c r="AW181" s="13" t="s">
        <v>38</v>
      </c>
      <c r="AX181" s="13" t="s">
        <v>82</v>
      </c>
      <c r="AY181" s="272" t="s">
        <v>224</v>
      </c>
    </row>
    <row r="182" s="14" customFormat="1">
      <c r="A182" s="14"/>
      <c r="B182" s="274"/>
      <c r="C182" s="275"/>
      <c r="D182" s="259" t="s">
        <v>263</v>
      </c>
      <c r="E182" s="276" t="s">
        <v>1</v>
      </c>
      <c r="F182" s="277" t="s">
        <v>277</v>
      </c>
      <c r="G182" s="275"/>
      <c r="H182" s="278">
        <v>82.200999999999993</v>
      </c>
      <c r="I182" s="279"/>
      <c r="J182" s="275"/>
      <c r="K182" s="275"/>
      <c r="L182" s="280"/>
      <c r="M182" s="281"/>
      <c r="N182" s="282"/>
      <c r="O182" s="282"/>
      <c r="P182" s="282"/>
      <c r="Q182" s="282"/>
      <c r="R182" s="282"/>
      <c r="S182" s="282"/>
      <c r="T182" s="28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4" t="s">
        <v>263</v>
      </c>
      <c r="AU182" s="284" t="s">
        <v>91</v>
      </c>
      <c r="AV182" s="14" t="s">
        <v>231</v>
      </c>
      <c r="AW182" s="14" t="s">
        <v>38</v>
      </c>
      <c r="AX182" s="14" t="s">
        <v>89</v>
      </c>
      <c r="AY182" s="284" t="s">
        <v>224</v>
      </c>
    </row>
    <row r="183" s="2" customFormat="1" ht="21.75" customHeight="1">
      <c r="A183" s="38"/>
      <c r="B183" s="39"/>
      <c r="C183" s="246" t="s">
        <v>8</v>
      </c>
      <c r="D183" s="246" t="s">
        <v>226</v>
      </c>
      <c r="E183" s="247" t="s">
        <v>250</v>
      </c>
      <c r="F183" s="248" t="s">
        <v>251</v>
      </c>
      <c r="G183" s="249" t="s">
        <v>247</v>
      </c>
      <c r="H183" s="250">
        <v>41.101999999999997</v>
      </c>
      <c r="I183" s="251"/>
      <c r="J183" s="252">
        <f>ROUND(I183*H183,2)</f>
        <v>0</v>
      </c>
      <c r="K183" s="248" t="s">
        <v>230</v>
      </c>
      <c r="L183" s="44"/>
      <c r="M183" s="253" t="s">
        <v>1</v>
      </c>
      <c r="N183" s="254" t="s">
        <v>47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231</v>
      </c>
      <c r="AT183" s="257" t="s">
        <v>226</v>
      </c>
      <c r="AU183" s="257" t="s">
        <v>91</v>
      </c>
      <c r="AY183" s="16" t="s">
        <v>224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89</v>
      </c>
      <c r="BK183" s="258">
        <f>ROUND(I183*H183,2)</f>
        <v>0</v>
      </c>
      <c r="BL183" s="16" t="s">
        <v>231</v>
      </c>
      <c r="BM183" s="257" t="s">
        <v>376</v>
      </c>
    </row>
    <row r="184" s="13" customFormat="1">
      <c r="A184" s="13"/>
      <c r="B184" s="263"/>
      <c r="C184" s="264"/>
      <c r="D184" s="259" t="s">
        <v>263</v>
      </c>
      <c r="E184" s="273" t="s">
        <v>1</v>
      </c>
      <c r="F184" s="265" t="s">
        <v>1822</v>
      </c>
      <c r="G184" s="264"/>
      <c r="H184" s="266">
        <v>41.101999999999997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2" t="s">
        <v>263</v>
      </c>
      <c r="AU184" s="272" t="s">
        <v>91</v>
      </c>
      <c r="AV184" s="13" t="s">
        <v>91</v>
      </c>
      <c r="AW184" s="13" t="s">
        <v>38</v>
      </c>
      <c r="AX184" s="13" t="s">
        <v>82</v>
      </c>
      <c r="AY184" s="272" t="s">
        <v>224</v>
      </c>
    </row>
    <row r="185" s="14" customFormat="1">
      <c r="A185" s="14"/>
      <c r="B185" s="274"/>
      <c r="C185" s="275"/>
      <c r="D185" s="259" t="s">
        <v>263</v>
      </c>
      <c r="E185" s="276" t="s">
        <v>1</v>
      </c>
      <c r="F185" s="277" t="s">
        <v>277</v>
      </c>
      <c r="G185" s="275"/>
      <c r="H185" s="278">
        <v>41.101999999999997</v>
      </c>
      <c r="I185" s="279"/>
      <c r="J185" s="275"/>
      <c r="K185" s="275"/>
      <c r="L185" s="280"/>
      <c r="M185" s="281"/>
      <c r="N185" s="282"/>
      <c r="O185" s="282"/>
      <c r="P185" s="282"/>
      <c r="Q185" s="282"/>
      <c r="R185" s="282"/>
      <c r="S185" s="282"/>
      <c r="T185" s="28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4" t="s">
        <v>263</v>
      </c>
      <c r="AU185" s="284" t="s">
        <v>91</v>
      </c>
      <c r="AV185" s="14" t="s">
        <v>231</v>
      </c>
      <c r="AW185" s="14" t="s">
        <v>38</v>
      </c>
      <c r="AX185" s="14" t="s">
        <v>89</v>
      </c>
      <c r="AY185" s="284" t="s">
        <v>224</v>
      </c>
    </row>
    <row r="186" s="2" customFormat="1" ht="16.5" customHeight="1">
      <c r="A186" s="38"/>
      <c r="B186" s="39"/>
      <c r="C186" s="246" t="s">
        <v>303</v>
      </c>
      <c r="D186" s="246" t="s">
        <v>226</v>
      </c>
      <c r="E186" s="247" t="s">
        <v>1270</v>
      </c>
      <c r="F186" s="248" t="s">
        <v>1271</v>
      </c>
      <c r="G186" s="249" t="s">
        <v>247</v>
      </c>
      <c r="H186" s="250">
        <v>1.0800000000000001</v>
      </c>
      <c r="I186" s="251"/>
      <c r="J186" s="252">
        <f>ROUND(I186*H186,2)</f>
        <v>0</v>
      </c>
      <c r="K186" s="248" t="s">
        <v>230</v>
      </c>
      <c r="L186" s="44"/>
      <c r="M186" s="253" t="s">
        <v>1</v>
      </c>
      <c r="N186" s="254" t="s">
        <v>47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231</v>
      </c>
      <c r="AT186" s="257" t="s">
        <v>226</v>
      </c>
      <c r="AU186" s="257" t="s">
        <v>91</v>
      </c>
      <c r="AY186" s="16" t="s">
        <v>224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89</v>
      </c>
      <c r="BK186" s="258">
        <f>ROUND(I186*H186,2)</f>
        <v>0</v>
      </c>
      <c r="BL186" s="16" t="s">
        <v>231</v>
      </c>
      <c r="BM186" s="257" t="s">
        <v>397</v>
      </c>
    </row>
    <row r="187" s="2" customFormat="1">
      <c r="A187" s="38"/>
      <c r="B187" s="39"/>
      <c r="C187" s="40"/>
      <c r="D187" s="259" t="s">
        <v>261</v>
      </c>
      <c r="E187" s="40"/>
      <c r="F187" s="260" t="s">
        <v>1521</v>
      </c>
      <c r="G187" s="40"/>
      <c r="H187" s="40"/>
      <c r="I187" s="154"/>
      <c r="J187" s="40"/>
      <c r="K187" s="40"/>
      <c r="L187" s="44"/>
      <c r="M187" s="261"/>
      <c r="N187" s="262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261</v>
      </c>
      <c r="AU187" s="16" t="s">
        <v>91</v>
      </c>
    </row>
    <row r="188" s="13" customFormat="1">
      <c r="A188" s="13"/>
      <c r="B188" s="263"/>
      <c r="C188" s="264"/>
      <c r="D188" s="259" t="s">
        <v>263</v>
      </c>
      <c r="E188" s="273" t="s">
        <v>1</v>
      </c>
      <c r="F188" s="265" t="s">
        <v>1688</v>
      </c>
      <c r="G188" s="264"/>
      <c r="H188" s="266">
        <v>1.0800000000000001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263</v>
      </c>
      <c r="AU188" s="272" t="s">
        <v>91</v>
      </c>
      <c r="AV188" s="13" t="s">
        <v>91</v>
      </c>
      <c r="AW188" s="13" t="s">
        <v>38</v>
      </c>
      <c r="AX188" s="13" t="s">
        <v>82</v>
      </c>
      <c r="AY188" s="272" t="s">
        <v>224</v>
      </c>
    </row>
    <row r="189" s="14" customFormat="1">
      <c r="A189" s="14"/>
      <c r="B189" s="274"/>
      <c r="C189" s="275"/>
      <c r="D189" s="259" t="s">
        <v>263</v>
      </c>
      <c r="E189" s="276" t="s">
        <v>1</v>
      </c>
      <c r="F189" s="277" t="s">
        <v>277</v>
      </c>
      <c r="G189" s="275"/>
      <c r="H189" s="278">
        <v>1.0800000000000001</v>
      </c>
      <c r="I189" s="279"/>
      <c r="J189" s="275"/>
      <c r="K189" s="275"/>
      <c r="L189" s="280"/>
      <c r="M189" s="281"/>
      <c r="N189" s="282"/>
      <c r="O189" s="282"/>
      <c r="P189" s="282"/>
      <c r="Q189" s="282"/>
      <c r="R189" s="282"/>
      <c r="S189" s="282"/>
      <c r="T189" s="28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4" t="s">
        <v>263</v>
      </c>
      <c r="AU189" s="284" t="s">
        <v>91</v>
      </c>
      <c r="AV189" s="14" t="s">
        <v>231</v>
      </c>
      <c r="AW189" s="14" t="s">
        <v>38</v>
      </c>
      <c r="AX189" s="14" t="s">
        <v>89</v>
      </c>
      <c r="AY189" s="284" t="s">
        <v>224</v>
      </c>
    </row>
    <row r="190" s="2" customFormat="1" ht="16.5" customHeight="1">
      <c r="A190" s="38"/>
      <c r="B190" s="39"/>
      <c r="C190" s="285" t="s">
        <v>309</v>
      </c>
      <c r="D190" s="285" t="s">
        <v>283</v>
      </c>
      <c r="E190" s="286" t="s">
        <v>1274</v>
      </c>
      <c r="F190" s="287" t="s">
        <v>1275</v>
      </c>
      <c r="G190" s="288" t="s">
        <v>268</v>
      </c>
      <c r="H190" s="289">
        <v>2.052</v>
      </c>
      <c r="I190" s="290"/>
      <c r="J190" s="291">
        <f>ROUND(I190*H190,2)</f>
        <v>0</v>
      </c>
      <c r="K190" s="287" t="s">
        <v>230</v>
      </c>
      <c r="L190" s="292"/>
      <c r="M190" s="293" t="s">
        <v>1</v>
      </c>
      <c r="N190" s="294" t="s">
        <v>47</v>
      </c>
      <c r="O190" s="91"/>
      <c r="P190" s="255">
        <f>O190*H190</f>
        <v>0</v>
      </c>
      <c r="Q190" s="255">
        <v>1</v>
      </c>
      <c r="R190" s="255">
        <f>Q190*H190</f>
        <v>2.052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257</v>
      </c>
      <c r="AT190" s="257" t="s">
        <v>283</v>
      </c>
      <c r="AU190" s="257" t="s">
        <v>91</v>
      </c>
      <c r="AY190" s="16" t="s">
        <v>224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89</v>
      </c>
      <c r="BK190" s="258">
        <f>ROUND(I190*H190,2)</f>
        <v>0</v>
      </c>
      <c r="BL190" s="16" t="s">
        <v>231</v>
      </c>
      <c r="BM190" s="257" t="s">
        <v>1823</v>
      </c>
    </row>
    <row r="191" s="13" customFormat="1">
      <c r="A191" s="13"/>
      <c r="B191" s="263"/>
      <c r="C191" s="264"/>
      <c r="D191" s="259" t="s">
        <v>263</v>
      </c>
      <c r="E191" s="273" t="s">
        <v>1</v>
      </c>
      <c r="F191" s="265" t="s">
        <v>1690</v>
      </c>
      <c r="G191" s="264"/>
      <c r="H191" s="266">
        <v>2.052</v>
      </c>
      <c r="I191" s="267"/>
      <c r="J191" s="264"/>
      <c r="K191" s="264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263</v>
      </c>
      <c r="AU191" s="272" t="s">
        <v>91</v>
      </c>
      <c r="AV191" s="13" t="s">
        <v>91</v>
      </c>
      <c r="AW191" s="13" t="s">
        <v>38</v>
      </c>
      <c r="AX191" s="13" t="s">
        <v>89</v>
      </c>
      <c r="AY191" s="272" t="s">
        <v>224</v>
      </c>
    </row>
    <row r="192" s="2" customFormat="1" ht="21.75" customHeight="1">
      <c r="A192" s="38"/>
      <c r="B192" s="39"/>
      <c r="C192" s="246" t="s">
        <v>313</v>
      </c>
      <c r="D192" s="246" t="s">
        <v>226</v>
      </c>
      <c r="E192" s="247" t="s">
        <v>1278</v>
      </c>
      <c r="F192" s="248" t="s">
        <v>1279</v>
      </c>
      <c r="G192" s="249" t="s">
        <v>247</v>
      </c>
      <c r="H192" s="250">
        <v>1.0800000000000001</v>
      </c>
      <c r="I192" s="251"/>
      <c r="J192" s="252">
        <f>ROUND(I192*H192,2)</f>
        <v>0</v>
      </c>
      <c r="K192" s="248" t="s">
        <v>230</v>
      </c>
      <c r="L192" s="44"/>
      <c r="M192" s="253" t="s">
        <v>1</v>
      </c>
      <c r="N192" s="254" t="s">
        <v>47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231</v>
      </c>
      <c r="AT192" s="257" t="s">
        <v>226</v>
      </c>
      <c r="AU192" s="257" t="s">
        <v>91</v>
      </c>
      <c r="AY192" s="16" t="s">
        <v>224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6" t="s">
        <v>89</v>
      </c>
      <c r="BK192" s="258">
        <f>ROUND(I192*H192,2)</f>
        <v>0</v>
      </c>
      <c r="BL192" s="16" t="s">
        <v>231</v>
      </c>
      <c r="BM192" s="257" t="s">
        <v>414</v>
      </c>
    </row>
    <row r="193" s="2" customFormat="1" ht="21.75" customHeight="1">
      <c r="A193" s="38"/>
      <c r="B193" s="39"/>
      <c r="C193" s="246" t="s">
        <v>318</v>
      </c>
      <c r="D193" s="246" t="s">
        <v>226</v>
      </c>
      <c r="E193" s="247" t="s">
        <v>254</v>
      </c>
      <c r="F193" s="248" t="s">
        <v>255</v>
      </c>
      <c r="G193" s="249" t="s">
        <v>247</v>
      </c>
      <c r="H193" s="250">
        <v>91.680999999999997</v>
      </c>
      <c r="I193" s="251"/>
      <c r="J193" s="252">
        <f>ROUND(I193*H193,2)</f>
        <v>0</v>
      </c>
      <c r="K193" s="248" t="s">
        <v>230</v>
      </c>
      <c r="L193" s="44"/>
      <c r="M193" s="253" t="s">
        <v>1</v>
      </c>
      <c r="N193" s="254" t="s">
        <v>47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231</v>
      </c>
      <c r="AT193" s="257" t="s">
        <v>226</v>
      </c>
      <c r="AU193" s="257" t="s">
        <v>91</v>
      </c>
      <c r="AY193" s="16" t="s">
        <v>224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89</v>
      </c>
      <c r="BK193" s="258">
        <f>ROUND(I193*H193,2)</f>
        <v>0</v>
      </c>
      <c r="BL193" s="16" t="s">
        <v>231</v>
      </c>
      <c r="BM193" s="257" t="s">
        <v>424</v>
      </c>
    </row>
    <row r="194" s="2" customFormat="1">
      <c r="A194" s="38"/>
      <c r="B194" s="39"/>
      <c r="C194" s="40"/>
      <c r="D194" s="259" t="s">
        <v>261</v>
      </c>
      <c r="E194" s="40"/>
      <c r="F194" s="260" t="s">
        <v>1691</v>
      </c>
      <c r="G194" s="40"/>
      <c r="H194" s="40"/>
      <c r="I194" s="154"/>
      <c r="J194" s="40"/>
      <c r="K194" s="40"/>
      <c r="L194" s="44"/>
      <c r="M194" s="261"/>
      <c r="N194" s="262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6" t="s">
        <v>261</v>
      </c>
      <c r="AU194" s="16" t="s">
        <v>91</v>
      </c>
    </row>
    <row r="195" s="13" customFormat="1">
      <c r="A195" s="13"/>
      <c r="B195" s="263"/>
      <c r="C195" s="264"/>
      <c r="D195" s="259" t="s">
        <v>263</v>
      </c>
      <c r="E195" s="273" t="s">
        <v>1</v>
      </c>
      <c r="F195" s="265" t="s">
        <v>1824</v>
      </c>
      <c r="G195" s="264"/>
      <c r="H195" s="266">
        <v>83.281000000000006</v>
      </c>
      <c r="I195" s="267"/>
      <c r="J195" s="264"/>
      <c r="K195" s="264"/>
      <c r="L195" s="268"/>
      <c r="M195" s="269"/>
      <c r="N195" s="270"/>
      <c r="O195" s="270"/>
      <c r="P195" s="270"/>
      <c r="Q195" s="270"/>
      <c r="R195" s="270"/>
      <c r="S195" s="270"/>
      <c r="T195" s="27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2" t="s">
        <v>263</v>
      </c>
      <c r="AU195" s="272" t="s">
        <v>91</v>
      </c>
      <c r="AV195" s="13" t="s">
        <v>91</v>
      </c>
      <c r="AW195" s="13" t="s">
        <v>38</v>
      </c>
      <c r="AX195" s="13" t="s">
        <v>82</v>
      </c>
      <c r="AY195" s="272" t="s">
        <v>224</v>
      </c>
    </row>
    <row r="196" s="13" customFormat="1">
      <c r="A196" s="13"/>
      <c r="B196" s="263"/>
      <c r="C196" s="264"/>
      <c r="D196" s="259" t="s">
        <v>263</v>
      </c>
      <c r="E196" s="273" t="s">
        <v>1</v>
      </c>
      <c r="F196" s="265" t="s">
        <v>1825</v>
      </c>
      <c r="G196" s="264"/>
      <c r="H196" s="266">
        <v>8.4000000000000004</v>
      </c>
      <c r="I196" s="267"/>
      <c r="J196" s="264"/>
      <c r="K196" s="264"/>
      <c r="L196" s="268"/>
      <c r="M196" s="269"/>
      <c r="N196" s="270"/>
      <c r="O196" s="270"/>
      <c r="P196" s="270"/>
      <c r="Q196" s="270"/>
      <c r="R196" s="270"/>
      <c r="S196" s="270"/>
      <c r="T196" s="27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2" t="s">
        <v>263</v>
      </c>
      <c r="AU196" s="272" t="s">
        <v>91</v>
      </c>
      <c r="AV196" s="13" t="s">
        <v>91</v>
      </c>
      <c r="AW196" s="13" t="s">
        <v>38</v>
      </c>
      <c r="AX196" s="13" t="s">
        <v>82</v>
      </c>
      <c r="AY196" s="272" t="s">
        <v>224</v>
      </c>
    </row>
    <row r="197" s="14" customFormat="1">
      <c r="A197" s="14"/>
      <c r="B197" s="274"/>
      <c r="C197" s="275"/>
      <c r="D197" s="259" t="s">
        <v>263</v>
      </c>
      <c r="E197" s="276" t="s">
        <v>1</v>
      </c>
      <c r="F197" s="277" t="s">
        <v>277</v>
      </c>
      <c r="G197" s="275"/>
      <c r="H197" s="278">
        <v>91.680999999999997</v>
      </c>
      <c r="I197" s="279"/>
      <c r="J197" s="275"/>
      <c r="K197" s="275"/>
      <c r="L197" s="280"/>
      <c r="M197" s="281"/>
      <c r="N197" s="282"/>
      <c r="O197" s="282"/>
      <c r="P197" s="282"/>
      <c r="Q197" s="282"/>
      <c r="R197" s="282"/>
      <c r="S197" s="282"/>
      <c r="T197" s="28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4" t="s">
        <v>263</v>
      </c>
      <c r="AU197" s="284" t="s">
        <v>91</v>
      </c>
      <c r="AV197" s="14" t="s">
        <v>231</v>
      </c>
      <c r="AW197" s="14" t="s">
        <v>38</v>
      </c>
      <c r="AX197" s="14" t="s">
        <v>89</v>
      </c>
      <c r="AY197" s="284" t="s">
        <v>224</v>
      </c>
    </row>
    <row r="198" s="2" customFormat="1" ht="21.75" customHeight="1">
      <c r="A198" s="38"/>
      <c r="B198" s="39"/>
      <c r="C198" s="246" t="s">
        <v>324</v>
      </c>
      <c r="D198" s="246" t="s">
        <v>226</v>
      </c>
      <c r="E198" s="247" t="s">
        <v>711</v>
      </c>
      <c r="F198" s="248" t="s">
        <v>712</v>
      </c>
      <c r="G198" s="249" t="s">
        <v>268</v>
      </c>
      <c r="H198" s="250">
        <v>165.02600000000001</v>
      </c>
      <c r="I198" s="251"/>
      <c r="J198" s="252">
        <f>ROUND(I198*H198,2)</f>
        <v>0</v>
      </c>
      <c r="K198" s="248" t="s">
        <v>230</v>
      </c>
      <c r="L198" s="44"/>
      <c r="M198" s="253" t="s">
        <v>1</v>
      </c>
      <c r="N198" s="254" t="s">
        <v>47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231</v>
      </c>
      <c r="AT198" s="257" t="s">
        <v>226</v>
      </c>
      <c r="AU198" s="257" t="s">
        <v>91</v>
      </c>
      <c r="AY198" s="16" t="s">
        <v>224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89</v>
      </c>
      <c r="BK198" s="258">
        <f>ROUND(I198*H198,2)</f>
        <v>0</v>
      </c>
      <c r="BL198" s="16" t="s">
        <v>231</v>
      </c>
      <c r="BM198" s="257" t="s">
        <v>28</v>
      </c>
    </row>
    <row r="199" s="2" customFormat="1">
      <c r="A199" s="38"/>
      <c r="B199" s="39"/>
      <c r="C199" s="40"/>
      <c r="D199" s="259" t="s">
        <v>261</v>
      </c>
      <c r="E199" s="40"/>
      <c r="F199" s="260" t="s">
        <v>1528</v>
      </c>
      <c r="G199" s="40"/>
      <c r="H199" s="40"/>
      <c r="I199" s="154"/>
      <c r="J199" s="40"/>
      <c r="K199" s="40"/>
      <c r="L199" s="44"/>
      <c r="M199" s="261"/>
      <c r="N199" s="262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6" t="s">
        <v>261</v>
      </c>
      <c r="AU199" s="16" t="s">
        <v>91</v>
      </c>
    </row>
    <row r="200" s="2" customFormat="1" ht="21.75" customHeight="1">
      <c r="A200" s="38"/>
      <c r="B200" s="39"/>
      <c r="C200" s="246" t="s">
        <v>7</v>
      </c>
      <c r="D200" s="246" t="s">
        <v>226</v>
      </c>
      <c r="E200" s="247" t="s">
        <v>1293</v>
      </c>
      <c r="F200" s="248" t="s">
        <v>1294</v>
      </c>
      <c r="G200" s="249" t="s">
        <v>247</v>
      </c>
      <c r="H200" s="250">
        <v>54.688000000000002</v>
      </c>
      <c r="I200" s="251"/>
      <c r="J200" s="252">
        <f>ROUND(I200*H200,2)</f>
        <v>0</v>
      </c>
      <c r="K200" s="248" t="s">
        <v>230</v>
      </c>
      <c r="L200" s="44"/>
      <c r="M200" s="253" t="s">
        <v>1</v>
      </c>
      <c r="N200" s="254" t="s">
        <v>47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231</v>
      </c>
      <c r="AT200" s="257" t="s">
        <v>226</v>
      </c>
      <c r="AU200" s="257" t="s">
        <v>91</v>
      </c>
      <c r="AY200" s="16" t="s">
        <v>224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89</v>
      </c>
      <c r="BK200" s="258">
        <f>ROUND(I200*H200,2)</f>
        <v>0</v>
      </c>
      <c r="BL200" s="16" t="s">
        <v>231</v>
      </c>
      <c r="BM200" s="257" t="s">
        <v>448</v>
      </c>
    </row>
    <row r="201" s="13" customFormat="1">
      <c r="A201" s="13"/>
      <c r="B201" s="263"/>
      <c r="C201" s="264"/>
      <c r="D201" s="259" t="s">
        <v>263</v>
      </c>
      <c r="E201" s="273" t="s">
        <v>1</v>
      </c>
      <c r="F201" s="265" t="s">
        <v>1826</v>
      </c>
      <c r="G201" s="264"/>
      <c r="H201" s="266">
        <v>54.688000000000002</v>
      </c>
      <c r="I201" s="267"/>
      <c r="J201" s="264"/>
      <c r="K201" s="264"/>
      <c r="L201" s="268"/>
      <c r="M201" s="269"/>
      <c r="N201" s="270"/>
      <c r="O201" s="270"/>
      <c r="P201" s="270"/>
      <c r="Q201" s="270"/>
      <c r="R201" s="270"/>
      <c r="S201" s="270"/>
      <c r="T201" s="27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2" t="s">
        <v>263</v>
      </c>
      <c r="AU201" s="272" t="s">
        <v>91</v>
      </c>
      <c r="AV201" s="13" t="s">
        <v>91</v>
      </c>
      <c r="AW201" s="13" t="s">
        <v>38</v>
      </c>
      <c r="AX201" s="13" t="s">
        <v>82</v>
      </c>
      <c r="AY201" s="272" t="s">
        <v>224</v>
      </c>
    </row>
    <row r="202" s="14" customFormat="1">
      <c r="A202" s="14"/>
      <c r="B202" s="274"/>
      <c r="C202" s="275"/>
      <c r="D202" s="259" t="s">
        <v>263</v>
      </c>
      <c r="E202" s="276" t="s">
        <v>1</v>
      </c>
      <c r="F202" s="277" t="s">
        <v>277</v>
      </c>
      <c r="G202" s="275"/>
      <c r="H202" s="278">
        <v>54.688000000000002</v>
      </c>
      <c r="I202" s="279"/>
      <c r="J202" s="275"/>
      <c r="K202" s="275"/>
      <c r="L202" s="280"/>
      <c r="M202" s="281"/>
      <c r="N202" s="282"/>
      <c r="O202" s="282"/>
      <c r="P202" s="282"/>
      <c r="Q202" s="282"/>
      <c r="R202" s="282"/>
      <c r="S202" s="282"/>
      <c r="T202" s="28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4" t="s">
        <v>263</v>
      </c>
      <c r="AU202" s="284" t="s">
        <v>91</v>
      </c>
      <c r="AV202" s="14" t="s">
        <v>231</v>
      </c>
      <c r="AW202" s="14" t="s">
        <v>38</v>
      </c>
      <c r="AX202" s="14" t="s">
        <v>89</v>
      </c>
      <c r="AY202" s="284" t="s">
        <v>224</v>
      </c>
    </row>
    <row r="203" s="2" customFormat="1" ht="16.5" customHeight="1">
      <c r="A203" s="38"/>
      <c r="B203" s="39"/>
      <c r="C203" s="285" t="s">
        <v>333</v>
      </c>
      <c r="D203" s="285" t="s">
        <v>283</v>
      </c>
      <c r="E203" s="286" t="s">
        <v>1297</v>
      </c>
      <c r="F203" s="287" t="s">
        <v>290</v>
      </c>
      <c r="G203" s="288" t="s">
        <v>268</v>
      </c>
      <c r="H203" s="289">
        <v>98.438000000000002</v>
      </c>
      <c r="I203" s="290"/>
      <c r="J203" s="291">
        <f>ROUND(I203*H203,2)</f>
        <v>0</v>
      </c>
      <c r="K203" s="287" t="s">
        <v>230</v>
      </c>
      <c r="L203" s="292"/>
      <c r="M203" s="293" t="s">
        <v>1</v>
      </c>
      <c r="N203" s="294" t="s">
        <v>47</v>
      </c>
      <c r="O203" s="91"/>
      <c r="P203" s="255">
        <f>O203*H203</f>
        <v>0</v>
      </c>
      <c r="Q203" s="255">
        <v>1</v>
      </c>
      <c r="R203" s="255">
        <f>Q203*H203</f>
        <v>98.438000000000002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257</v>
      </c>
      <c r="AT203" s="257" t="s">
        <v>283</v>
      </c>
      <c r="AU203" s="257" t="s">
        <v>91</v>
      </c>
      <c r="AY203" s="16" t="s">
        <v>224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6" t="s">
        <v>89</v>
      </c>
      <c r="BK203" s="258">
        <f>ROUND(I203*H203,2)</f>
        <v>0</v>
      </c>
      <c r="BL203" s="16" t="s">
        <v>231</v>
      </c>
      <c r="BM203" s="257" t="s">
        <v>456</v>
      </c>
    </row>
    <row r="204" s="13" customFormat="1">
      <c r="A204" s="13"/>
      <c r="B204" s="263"/>
      <c r="C204" s="264"/>
      <c r="D204" s="259" t="s">
        <v>263</v>
      </c>
      <c r="E204" s="273" t="s">
        <v>1</v>
      </c>
      <c r="F204" s="265" t="s">
        <v>1827</v>
      </c>
      <c r="G204" s="264"/>
      <c r="H204" s="266">
        <v>98.438000000000002</v>
      </c>
      <c r="I204" s="267"/>
      <c r="J204" s="264"/>
      <c r="K204" s="264"/>
      <c r="L204" s="268"/>
      <c r="M204" s="269"/>
      <c r="N204" s="270"/>
      <c r="O204" s="270"/>
      <c r="P204" s="270"/>
      <c r="Q204" s="270"/>
      <c r="R204" s="270"/>
      <c r="S204" s="270"/>
      <c r="T204" s="27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2" t="s">
        <v>263</v>
      </c>
      <c r="AU204" s="272" t="s">
        <v>91</v>
      </c>
      <c r="AV204" s="13" t="s">
        <v>91</v>
      </c>
      <c r="AW204" s="13" t="s">
        <v>38</v>
      </c>
      <c r="AX204" s="13" t="s">
        <v>82</v>
      </c>
      <c r="AY204" s="272" t="s">
        <v>224</v>
      </c>
    </row>
    <row r="205" s="14" customFormat="1">
      <c r="A205" s="14"/>
      <c r="B205" s="274"/>
      <c r="C205" s="275"/>
      <c r="D205" s="259" t="s">
        <v>263</v>
      </c>
      <c r="E205" s="276" t="s">
        <v>1</v>
      </c>
      <c r="F205" s="277" t="s">
        <v>277</v>
      </c>
      <c r="G205" s="275"/>
      <c r="H205" s="278">
        <v>98.438000000000002</v>
      </c>
      <c r="I205" s="279"/>
      <c r="J205" s="275"/>
      <c r="K205" s="275"/>
      <c r="L205" s="280"/>
      <c r="M205" s="281"/>
      <c r="N205" s="282"/>
      <c r="O205" s="282"/>
      <c r="P205" s="282"/>
      <c r="Q205" s="282"/>
      <c r="R205" s="282"/>
      <c r="S205" s="282"/>
      <c r="T205" s="28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4" t="s">
        <v>263</v>
      </c>
      <c r="AU205" s="284" t="s">
        <v>91</v>
      </c>
      <c r="AV205" s="14" t="s">
        <v>231</v>
      </c>
      <c r="AW205" s="14" t="s">
        <v>38</v>
      </c>
      <c r="AX205" s="14" t="s">
        <v>89</v>
      </c>
      <c r="AY205" s="284" t="s">
        <v>224</v>
      </c>
    </row>
    <row r="206" s="2" customFormat="1" ht="21.75" customHeight="1">
      <c r="A206" s="38"/>
      <c r="B206" s="39"/>
      <c r="C206" s="246" t="s">
        <v>337</v>
      </c>
      <c r="D206" s="246" t="s">
        <v>226</v>
      </c>
      <c r="E206" s="247" t="s">
        <v>1299</v>
      </c>
      <c r="F206" s="248" t="s">
        <v>1300</v>
      </c>
      <c r="G206" s="249" t="s">
        <v>247</v>
      </c>
      <c r="H206" s="250">
        <v>54.688000000000002</v>
      </c>
      <c r="I206" s="251"/>
      <c r="J206" s="252">
        <f>ROUND(I206*H206,2)</f>
        <v>0</v>
      </c>
      <c r="K206" s="248" t="s">
        <v>230</v>
      </c>
      <c r="L206" s="44"/>
      <c r="M206" s="253" t="s">
        <v>1</v>
      </c>
      <c r="N206" s="254" t="s">
        <v>47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231</v>
      </c>
      <c r="AT206" s="257" t="s">
        <v>226</v>
      </c>
      <c r="AU206" s="257" t="s">
        <v>91</v>
      </c>
      <c r="AY206" s="16" t="s">
        <v>224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6" t="s">
        <v>89</v>
      </c>
      <c r="BK206" s="258">
        <f>ROUND(I206*H206,2)</f>
        <v>0</v>
      </c>
      <c r="BL206" s="16" t="s">
        <v>231</v>
      </c>
      <c r="BM206" s="257" t="s">
        <v>466</v>
      </c>
    </row>
    <row r="207" s="2" customFormat="1" ht="16.5" customHeight="1">
      <c r="A207" s="38"/>
      <c r="B207" s="39"/>
      <c r="C207" s="246" t="s">
        <v>342</v>
      </c>
      <c r="D207" s="246" t="s">
        <v>226</v>
      </c>
      <c r="E207" s="247" t="s">
        <v>1301</v>
      </c>
      <c r="F207" s="248" t="s">
        <v>1302</v>
      </c>
      <c r="G207" s="249" t="s">
        <v>229</v>
      </c>
      <c r="H207" s="250">
        <v>132</v>
      </c>
      <c r="I207" s="251"/>
      <c r="J207" s="252">
        <f>ROUND(I207*H207,2)</f>
        <v>0</v>
      </c>
      <c r="K207" s="248" t="s">
        <v>230</v>
      </c>
      <c r="L207" s="44"/>
      <c r="M207" s="253" t="s">
        <v>1</v>
      </c>
      <c r="N207" s="254" t="s">
        <v>47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231</v>
      </c>
      <c r="AT207" s="257" t="s">
        <v>226</v>
      </c>
      <c r="AU207" s="257" t="s">
        <v>91</v>
      </c>
      <c r="AY207" s="16" t="s">
        <v>224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89</v>
      </c>
      <c r="BK207" s="258">
        <f>ROUND(I207*H207,2)</f>
        <v>0</v>
      </c>
      <c r="BL207" s="16" t="s">
        <v>231</v>
      </c>
      <c r="BM207" s="257" t="s">
        <v>478</v>
      </c>
    </row>
    <row r="208" s="2" customFormat="1">
      <c r="A208" s="38"/>
      <c r="B208" s="39"/>
      <c r="C208" s="40"/>
      <c r="D208" s="259" t="s">
        <v>261</v>
      </c>
      <c r="E208" s="40"/>
      <c r="F208" s="260" t="s">
        <v>1529</v>
      </c>
      <c r="G208" s="40"/>
      <c r="H208" s="40"/>
      <c r="I208" s="154"/>
      <c r="J208" s="40"/>
      <c r="K208" s="40"/>
      <c r="L208" s="44"/>
      <c r="M208" s="261"/>
      <c r="N208" s="262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6" t="s">
        <v>261</v>
      </c>
      <c r="AU208" s="16" t="s">
        <v>91</v>
      </c>
    </row>
    <row r="209" s="13" customFormat="1">
      <c r="A209" s="13"/>
      <c r="B209" s="263"/>
      <c r="C209" s="264"/>
      <c r="D209" s="259" t="s">
        <v>263</v>
      </c>
      <c r="E209" s="273" t="s">
        <v>1</v>
      </c>
      <c r="F209" s="265" t="s">
        <v>1828</v>
      </c>
      <c r="G209" s="264"/>
      <c r="H209" s="266">
        <v>132</v>
      </c>
      <c r="I209" s="267"/>
      <c r="J209" s="264"/>
      <c r="K209" s="264"/>
      <c r="L209" s="268"/>
      <c r="M209" s="269"/>
      <c r="N209" s="270"/>
      <c r="O209" s="270"/>
      <c r="P209" s="270"/>
      <c r="Q209" s="270"/>
      <c r="R209" s="270"/>
      <c r="S209" s="270"/>
      <c r="T209" s="27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2" t="s">
        <v>263</v>
      </c>
      <c r="AU209" s="272" t="s">
        <v>91</v>
      </c>
      <c r="AV209" s="13" t="s">
        <v>91</v>
      </c>
      <c r="AW209" s="13" t="s">
        <v>38</v>
      </c>
      <c r="AX209" s="13" t="s">
        <v>82</v>
      </c>
      <c r="AY209" s="272" t="s">
        <v>224</v>
      </c>
    </row>
    <row r="210" s="14" customFormat="1">
      <c r="A210" s="14"/>
      <c r="B210" s="274"/>
      <c r="C210" s="275"/>
      <c r="D210" s="259" t="s">
        <v>263</v>
      </c>
      <c r="E210" s="276" t="s">
        <v>1</v>
      </c>
      <c r="F210" s="277" t="s">
        <v>277</v>
      </c>
      <c r="G210" s="275"/>
      <c r="H210" s="278">
        <v>132</v>
      </c>
      <c r="I210" s="279"/>
      <c r="J210" s="275"/>
      <c r="K210" s="275"/>
      <c r="L210" s="280"/>
      <c r="M210" s="281"/>
      <c r="N210" s="282"/>
      <c r="O210" s="282"/>
      <c r="P210" s="282"/>
      <c r="Q210" s="282"/>
      <c r="R210" s="282"/>
      <c r="S210" s="282"/>
      <c r="T210" s="28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4" t="s">
        <v>263</v>
      </c>
      <c r="AU210" s="284" t="s">
        <v>91</v>
      </c>
      <c r="AV210" s="14" t="s">
        <v>231</v>
      </c>
      <c r="AW210" s="14" t="s">
        <v>38</v>
      </c>
      <c r="AX210" s="14" t="s">
        <v>89</v>
      </c>
      <c r="AY210" s="284" t="s">
        <v>224</v>
      </c>
    </row>
    <row r="211" s="2" customFormat="1" ht="21.75" customHeight="1">
      <c r="A211" s="38"/>
      <c r="B211" s="39"/>
      <c r="C211" s="246" t="s">
        <v>348</v>
      </c>
      <c r="D211" s="246" t="s">
        <v>226</v>
      </c>
      <c r="E211" s="247" t="s">
        <v>1531</v>
      </c>
      <c r="F211" s="248" t="s">
        <v>1532</v>
      </c>
      <c r="G211" s="249" t="s">
        <v>229</v>
      </c>
      <c r="H211" s="250">
        <v>64.129999999999995</v>
      </c>
      <c r="I211" s="251"/>
      <c r="J211" s="252">
        <f>ROUND(I211*H211,2)</f>
        <v>0</v>
      </c>
      <c r="K211" s="248" t="s">
        <v>230</v>
      </c>
      <c r="L211" s="44"/>
      <c r="M211" s="253" t="s">
        <v>1</v>
      </c>
      <c r="N211" s="254" t="s">
        <v>47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231</v>
      </c>
      <c r="AT211" s="257" t="s">
        <v>226</v>
      </c>
      <c r="AU211" s="257" t="s">
        <v>91</v>
      </c>
      <c r="AY211" s="16" t="s">
        <v>224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89</v>
      </c>
      <c r="BK211" s="258">
        <f>ROUND(I211*H211,2)</f>
        <v>0</v>
      </c>
      <c r="BL211" s="16" t="s">
        <v>231</v>
      </c>
      <c r="BM211" s="257" t="s">
        <v>490</v>
      </c>
    </row>
    <row r="212" s="2" customFormat="1" ht="16.5" customHeight="1">
      <c r="A212" s="38"/>
      <c r="B212" s="39"/>
      <c r="C212" s="285" t="s">
        <v>354</v>
      </c>
      <c r="D212" s="285" t="s">
        <v>283</v>
      </c>
      <c r="E212" s="286" t="s">
        <v>1533</v>
      </c>
      <c r="F212" s="287" t="s">
        <v>1534</v>
      </c>
      <c r="G212" s="288" t="s">
        <v>880</v>
      </c>
      <c r="H212" s="289">
        <v>1.7490000000000001</v>
      </c>
      <c r="I212" s="290"/>
      <c r="J212" s="291">
        <f>ROUND(I212*H212,2)</f>
        <v>0</v>
      </c>
      <c r="K212" s="287" t="s">
        <v>230</v>
      </c>
      <c r="L212" s="292"/>
      <c r="M212" s="293" t="s">
        <v>1</v>
      </c>
      <c r="N212" s="294" t="s">
        <v>47</v>
      </c>
      <c r="O212" s="91"/>
      <c r="P212" s="255">
        <f>O212*H212</f>
        <v>0</v>
      </c>
      <c r="Q212" s="255">
        <v>0.001</v>
      </c>
      <c r="R212" s="255">
        <f>Q212*H212</f>
        <v>0.0017490000000000001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257</v>
      </c>
      <c r="AT212" s="257" t="s">
        <v>283</v>
      </c>
      <c r="AU212" s="257" t="s">
        <v>91</v>
      </c>
      <c r="AY212" s="16" t="s">
        <v>224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6" t="s">
        <v>89</v>
      </c>
      <c r="BK212" s="258">
        <f>ROUND(I212*H212,2)</f>
        <v>0</v>
      </c>
      <c r="BL212" s="16" t="s">
        <v>231</v>
      </c>
      <c r="BM212" s="257" t="s">
        <v>500</v>
      </c>
    </row>
    <row r="213" s="13" customFormat="1">
      <c r="A213" s="13"/>
      <c r="B213" s="263"/>
      <c r="C213" s="264"/>
      <c r="D213" s="259" t="s">
        <v>263</v>
      </c>
      <c r="E213" s="273" t="s">
        <v>1</v>
      </c>
      <c r="F213" s="265" t="s">
        <v>1829</v>
      </c>
      <c r="G213" s="264"/>
      <c r="H213" s="266">
        <v>1.7490000000000001</v>
      </c>
      <c r="I213" s="267"/>
      <c r="J213" s="264"/>
      <c r="K213" s="264"/>
      <c r="L213" s="268"/>
      <c r="M213" s="269"/>
      <c r="N213" s="270"/>
      <c r="O213" s="270"/>
      <c r="P213" s="270"/>
      <c r="Q213" s="270"/>
      <c r="R213" s="270"/>
      <c r="S213" s="270"/>
      <c r="T213" s="27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2" t="s">
        <v>263</v>
      </c>
      <c r="AU213" s="272" t="s">
        <v>91</v>
      </c>
      <c r="AV213" s="13" t="s">
        <v>91</v>
      </c>
      <c r="AW213" s="13" t="s">
        <v>38</v>
      </c>
      <c r="AX213" s="13" t="s">
        <v>82</v>
      </c>
      <c r="AY213" s="272" t="s">
        <v>224</v>
      </c>
    </row>
    <row r="214" s="14" customFormat="1">
      <c r="A214" s="14"/>
      <c r="B214" s="274"/>
      <c r="C214" s="275"/>
      <c r="D214" s="259" t="s">
        <v>263</v>
      </c>
      <c r="E214" s="276" t="s">
        <v>1</v>
      </c>
      <c r="F214" s="277" t="s">
        <v>277</v>
      </c>
      <c r="G214" s="275"/>
      <c r="H214" s="278">
        <v>1.7490000000000001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4" t="s">
        <v>263</v>
      </c>
      <c r="AU214" s="284" t="s">
        <v>91</v>
      </c>
      <c r="AV214" s="14" t="s">
        <v>231</v>
      </c>
      <c r="AW214" s="14" t="s">
        <v>38</v>
      </c>
      <c r="AX214" s="14" t="s">
        <v>89</v>
      </c>
      <c r="AY214" s="284" t="s">
        <v>224</v>
      </c>
    </row>
    <row r="215" s="2" customFormat="1" ht="16.5" customHeight="1">
      <c r="A215" s="38"/>
      <c r="B215" s="39"/>
      <c r="C215" s="246" t="s">
        <v>360</v>
      </c>
      <c r="D215" s="246" t="s">
        <v>226</v>
      </c>
      <c r="E215" s="247" t="s">
        <v>294</v>
      </c>
      <c r="F215" s="248" t="s">
        <v>295</v>
      </c>
      <c r="G215" s="249" t="s">
        <v>229</v>
      </c>
      <c r="H215" s="250">
        <v>79.100999999999999</v>
      </c>
      <c r="I215" s="251"/>
      <c r="J215" s="252">
        <f>ROUND(I215*H215,2)</f>
        <v>0</v>
      </c>
      <c r="K215" s="248" t="s">
        <v>230</v>
      </c>
      <c r="L215" s="44"/>
      <c r="M215" s="253" t="s">
        <v>1</v>
      </c>
      <c r="N215" s="254" t="s">
        <v>47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231</v>
      </c>
      <c r="AT215" s="257" t="s">
        <v>226</v>
      </c>
      <c r="AU215" s="257" t="s">
        <v>91</v>
      </c>
      <c r="AY215" s="16" t="s">
        <v>224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6" t="s">
        <v>89</v>
      </c>
      <c r="BK215" s="258">
        <f>ROUND(I215*H215,2)</f>
        <v>0</v>
      </c>
      <c r="BL215" s="16" t="s">
        <v>231</v>
      </c>
      <c r="BM215" s="257" t="s">
        <v>902</v>
      </c>
    </row>
    <row r="216" s="2" customFormat="1">
      <c r="A216" s="38"/>
      <c r="B216" s="39"/>
      <c r="C216" s="40"/>
      <c r="D216" s="259" t="s">
        <v>261</v>
      </c>
      <c r="E216" s="40"/>
      <c r="F216" s="260" t="s">
        <v>1536</v>
      </c>
      <c r="G216" s="40"/>
      <c r="H216" s="40"/>
      <c r="I216" s="154"/>
      <c r="J216" s="40"/>
      <c r="K216" s="40"/>
      <c r="L216" s="44"/>
      <c r="M216" s="261"/>
      <c r="N216" s="262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6" t="s">
        <v>261</v>
      </c>
      <c r="AU216" s="16" t="s">
        <v>91</v>
      </c>
    </row>
    <row r="217" s="2" customFormat="1" ht="16.5" customHeight="1">
      <c r="A217" s="38"/>
      <c r="B217" s="39"/>
      <c r="C217" s="246" t="s">
        <v>366</v>
      </c>
      <c r="D217" s="246" t="s">
        <v>226</v>
      </c>
      <c r="E217" s="247" t="s">
        <v>1701</v>
      </c>
      <c r="F217" s="248" t="s">
        <v>1702</v>
      </c>
      <c r="G217" s="249" t="s">
        <v>229</v>
      </c>
      <c r="H217" s="250">
        <v>62</v>
      </c>
      <c r="I217" s="251"/>
      <c r="J217" s="252">
        <f>ROUND(I217*H217,2)</f>
        <v>0</v>
      </c>
      <c r="K217" s="248" t="s">
        <v>230</v>
      </c>
      <c r="L217" s="44"/>
      <c r="M217" s="253" t="s">
        <v>1</v>
      </c>
      <c r="N217" s="254" t="s">
        <v>47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231</v>
      </c>
      <c r="AT217" s="257" t="s">
        <v>226</v>
      </c>
      <c r="AU217" s="257" t="s">
        <v>91</v>
      </c>
      <c r="AY217" s="16" t="s">
        <v>224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6" t="s">
        <v>89</v>
      </c>
      <c r="BK217" s="258">
        <f>ROUND(I217*H217,2)</f>
        <v>0</v>
      </c>
      <c r="BL217" s="16" t="s">
        <v>231</v>
      </c>
      <c r="BM217" s="257" t="s">
        <v>522</v>
      </c>
    </row>
    <row r="218" s="2" customFormat="1">
      <c r="A218" s="38"/>
      <c r="B218" s="39"/>
      <c r="C218" s="40"/>
      <c r="D218" s="259" t="s">
        <v>261</v>
      </c>
      <c r="E218" s="40"/>
      <c r="F218" s="260" t="s">
        <v>1703</v>
      </c>
      <c r="G218" s="40"/>
      <c r="H218" s="40"/>
      <c r="I218" s="154"/>
      <c r="J218" s="40"/>
      <c r="K218" s="40"/>
      <c r="L218" s="44"/>
      <c r="M218" s="261"/>
      <c r="N218" s="262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6" t="s">
        <v>261</v>
      </c>
      <c r="AU218" s="16" t="s">
        <v>91</v>
      </c>
    </row>
    <row r="219" s="13" customFormat="1">
      <c r="A219" s="13"/>
      <c r="B219" s="263"/>
      <c r="C219" s="264"/>
      <c r="D219" s="259" t="s">
        <v>263</v>
      </c>
      <c r="E219" s="273" t="s">
        <v>1</v>
      </c>
      <c r="F219" s="265" t="s">
        <v>1808</v>
      </c>
      <c r="G219" s="264"/>
      <c r="H219" s="266">
        <v>42</v>
      </c>
      <c r="I219" s="267"/>
      <c r="J219" s="264"/>
      <c r="K219" s="264"/>
      <c r="L219" s="268"/>
      <c r="M219" s="269"/>
      <c r="N219" s="270"/>
      <c r="O219" s="270"/>
      <c r="P219" s="270"/>
      <c r="Q219" s="270"/>
      <c r="R219" s="270"/>
      <c r="S219" s="270"/>
      <c r="T219" s="27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2" t="s">
        <v>263</v>
      </c>
      <c r="AU219" s="272" t="s">
        <v>91</v>
      </c>
      <c r="AV219" s="13" t="s">
        <v>91</v>
      </c>
      <c r="AW219" s="13" t="s">
        <v>38</v>
      </c>
      <c r="AX219" s="13" t="s">
        <v>82</v>
      </c>
      <c r="AY219" s="272" t="s">
        <v>224</v>
      </c>
    </row>
    <row r="220" s="13" customFormat="1">
      <c r="A220" s="13"/>
      <c r="B220" s="263"/>
      <c r="C220" s="264"/>
      <c r="D220" s="259" t="s">
        <v>263</v>
      </c>
      <c r="E220" s="273" t="s">
        <v>1</v>
      </c>
      <c r="F220" s="265" t="s">
        <v>1830</v>
      </c>
      <c r="G220" s="264"/>
      <c r="H220" s="266">
        <v>20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2" t="s">
        <v>263</v>
      </c>
      <c r="AU220" s="272" t="s">
        <v>91</v>
      </c>
      <c r="AV220" s="13" t="s">
        <v>91</v>
      </c>
      <c r="AW220" s="13" t="s">
        <v>38</v>
      </c>
      <c r="AX220" s="13" t="s">
        <v>82</v>
      </c>
      <c r="AY220" s="272" t="s">
        <v>224</v>
      </c>
    </row>
    <row r="221" s="14" customFormat="1">
      <c r="A221" s="14"/>
      <c r="B221" s="274"/>
      <c r="C221" s="275"/>
      <c r="D221" s="259" t="s">
        <v>263</v>
      </c>
      <c r="E221" s="276" t="s">
        <v>1</v>
      </c>
      <c r="F221" s="277" t="s">
        <v>277</v>
      </c>
      <c r="G221" s="275"/>
      <c r="H221" s="278">
        <v>62</v>
      </c>
      <c r="I221" s="279"/>
      <c r="J221" s="275"/>
      <c r="K221" s="275"/>
      <c r="L221" s="280"/>
      <c r="M221" s="281"/>
      <c r="N221" s="282"/>
      <c r="O221" s="282"/>
      <c r="P221" s="282"/>
      <c r="Q221" s="282"/>
      <c r="R221" s="282"/>
      <c r="S221" s="282"/>
      <c r="T221" s="28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4" t="s">
        <v>263</v>
      </c>
      <c r="AU221" s="284" t="s">
        <v>91</v>
      </c>
      <c r="AV221" s="14" t="s">
        <v>231</v>
      </c>
      <c r="AW221" s="14" t="s">
        <v>38</v>
      </c>
      <c r="AX221" s="14" t="s">
        <v>89</v>
      </c>
      <c r="AY221" s="284" t="s">
        <v>224</v>
      </c>
    </row>
    <row r="222" s="2" customFormat="1" ht="16.5" customHeight="1">
      <c r="A222" s="38"/>
      <c r="B222" s="39"/>
      <c r="C222" s="246" t="s">
        <v>371</v>
      </c>
      <c r="D222" s="246" t="s">
        <v>226</v>
      </c>
      <c r="E222" s="247" t="s">
        <v>1308</v>
      </c>
      <c r="F222" s="248" t="s">
        <v>1309</v>
      </c>
      <c r="G222" s="249" t="s">
        <v>229</v>
      </c>
      <c r="H222" s="250">
        <v>11</v>
      </c>
      <c r="I222" s="251"/>
      <c r="J222" s="252">
        <f>ROUND(I222*H222,2)</f>
        <v>0</v>
      </c>
      <c r="K222" s="248" t="s">
        <v>230</v>
      </c>
      <c r="L222" s="44"/>
      <c r="M222" s="253" t="s">
        <v>1</v>
      </c>
      <c r="N222" s="254" t="s">
        <v>47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231</v>
      </c>
      <c r="AT222" s="257" t="s">
        <v>226</v>
      </c>
      <c r="AU222" s="257" t="s">
        <v>91</v>
      </c>
      <c r="AY222" s="16" t="s">
        <v>224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89</v>
      </c>
      <c r="BK222" s="258">
        <f>ROUND(I222*H222,2)</f>
        <v>0</v>
      </c>
      <c r="BL222" s="16" t="s">
        <v>231</v>
      </c>
      <c r="BM222" s="257" t="s">
        <v>515</v>
      </c>
    </row>
    <row r="223" s="13" customFormat="1">
      <c r="A223" s="13"/>
      <c r="B223" s="263"/>
      <c r="C223" s="264"/>
      <c r="D223" s="259" t="s">
        <v>263</v>
      </c>
      <c r="E223" s="273" t="s">
        <v>1</v>
      </c>
      <c r="F223" s="265" t="s">
        <v>1831</v>
      </c>
      <c r="G223" s="264"/>
      <c r="H223" s="266">
        <v>11</v>
      </c>
      <c r="I223" s="267"/>
      <c r="J223" s="264"/>
      <c r="K223" s="264"/>
      <c r="L223" s="268"/>
      <c r="M223" s="269"/>
      <c r="N223" s="270"/>
      <c r="O223" s="270"/>
      <c r="P223" s="270"/>
      <c r="Q223" s="270"/>
      <c r="R223" s="270"/>
      <c r="S223" s="270"/>
      <c r="T223" s="27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2" t="s">
        <v>263</v>
      </c>
      <c r="AU223" s="272" t="s">
        <v>91</v>
      </c>
      <c r="AV223" s="13" t="s">
        <v>91</v>
      </c>
      <c r="AW223" s="13" t="s">
        <v>38</v>
      </c>
      <c r="AX223" s="13" t="s">
        <v>82</v>
      </c>
      <c r="AY223" s="272" t="s">
        <v>224</v>
      </c>
    </row>
    <row r="224" s="14" customFormat="1">
      <c r="A224" s="14"/>
      <c r="B224" s="274"/>
      <c r="C224" s="275"/>
      <c r="D224" s="259" t="s">
        <v>263</v>
      </c>
      <c r="E224" s="276" t="s">
        <v>1</v>
      </c>
      <c r="F224" s="277" t="s">
        <v>277</v>
      </c>
      <c r="G224" s="275"/>
      <c r="H224" s="278">
        <v>11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4" t="s">
        <v>263</v>
      </c>
      <c r="AU224" s="284" t="s">
        <v>91</v>
      </c>
      <c r="AV224" s="14" t="s">
        <v>231</v>
      </c>
      <c r="AW224" s="14" t="s">
        <v>38</v>
      </c>
      <c r="AX224" s="14" t="s">
        <v>89</v>
      </c>
      <c r="AY224" s="284" t="s">
        <v>224</v>
      </c>
    </row>
    <row r="225" s="2" customFormat="1" ht="21.75" customHeight="1">
      <c r="A225" s="38"/>
      <c r="B225" s="39"/>
      <c r="C225" s="246" t="s">
        <v>376</v>
      </c>
      <c r="D225" s="246" t="s">
        <v>226</v>
      </c>
      <c r="E225" s="247" t="s">
        <v>1540</v>
      </c>
      <c r="F225" s="248" t="s">
        <v>1541</v>
      </c>
      <c r="G225" s="249" t="s">
        <v>229</v>
      </c>
      <c r="H225" s="250">
        <v>58.299999999999997</v>
      </c>
      <c r="I225" s="251"/>
      <c r="J225" s="252">
        <f>ROUND(I225*H225,2)</f>
        <v>0</v>
      </c>
      <c r="K225" s="248" t="s">
        <v>230</v>
      </c>
      <c r="L225" s="44"/>
      <c r="M225" s="253" t="s">
        <v>1</v>
      </c>
      <c r="N225" s="254" t="s">
        <v>47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231</v>
      </c>
      <c r="AT225" s="257" t="s">
        <v>226</v>
      </c>
      <c r="AU225" s="257" t="s">
        <v>91</v>
      </c>
      <c r="AY225" s="16" t="s">
        <v>224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6" t="s">
        <v>89</v>
      </c>
      <c r="BK225" s="258">
        <f>ROUND(I225*H225,2)</f>
        <v>0</v>
      </c>
      <c r="BL225" s="16" t="s">
        <v>231</v>
      </c>
      <c r="BM225" s="257" t="s">
        <v>928</v>
      </c>
    </row>
    <row r="226" s="2" customFormat="1">
      <c r="A226" s="38"/>
      <c r="B226" s="39"/>
      <c r="C226" s="40"/>
      <c r="D226" s="259" t="s">
        <v>261</v>
      </c>
      <c r="E226" s="40"/>
      <c r="F226" s="260" t="s">
        <v>1707</v>
      </c>
      <c r="G226" s="40"/>
      <c r="H226" s="40"/>
      <c r="I226" s="154"/>
      <c r="J226" s="40"/>
      <c r="K226" s="40"/>
      <c r="L226" s="44"/>
      <c r="M226" s="261"/>
      <c r="N226" s="262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6" t="s">
        <v>261</v>
      </c>
      <c r="AU226" s="16" t="s">
        <v>91</v>
      </c>
    </row>
    <row r="227" s="13" customFormat="1">
      <c r="A227" s="13"/>
      <c r="B227" s="263"/>
      <c r="C227" s="264"/>
      <c r="D227" s="259" t="s">
        <v>263</v>
      </c>
      <c r="E227" s="273" t="s">
        <v>1</v>
      </c>
      <c r="F227" s="265" t="s">
        <v>1832</v>
      </c>
      <c r="G227" s="264"/>
      <c r="H227" s="266">
        <v>58.299999999999997</v>
      </c>
      <c r="I227" s="267"/>
      <c r="J227" s="264"/>
      <c r="K227" s="264"/>
      <c r="L227" s="268"/>
      <c r="M227" s="269"/>
      <c r="N227" s="270"/>
      <c r="O227" s="270"/>
      <c r="P227" s="270"/>
      <c r="Q227" s="270"/>
      <c r="R227" s="270"/>
      <c r="S227" s="270"/>
      <c r="T227" s="27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2" t="s">
        <v>263</v>
      </c>
      <c r="AU227" s="272" t="s">
        <v>91</v>
      </c>
      <c r="AV227" s="13" t="s">
        <v>91</v>
      </c>
      <c r="AW227" s="13" t="s">
        <v>38</v>
      </c>
      <c r="AX227" s="13" t="s">
        <v>82</v>
      </c>
      <c r="AY227" s="272" t="s">
        <v>224</v>
      </c>
    </row>
    <row r="228" s="14" customFormat="1">
      <c r="A228" s="14"/>
      <c r="B228" s="274"/>
      <c r="C228" s="275"/>
      <c r="D228" s="259" t="s">
        <v>263</v>
      </c>
      <c r="E228" s="276" t="s">
        <v>1</v>
      </c>
      <c r="F228" s="277" t="s">
        <v>277</v>
      </c>
      <c r="G228" s="275"/>
      <c r="H228" s="278">
        <v>58.299999999999997</v>
      </c>
      <c r="I228" s="279"/>
      <c r="J228" s="275"/>
      <c r="K228" s="275"/>
      <c r="L228" s="280"/>
      <c r="M228" s="281"/>
      <c r="N228" s="282"/>
      <c r="O228" s="282"/>
      <c r="P228" s="282"/>
      <c r="Q228" s="282"/>
      <c r="R228" s="282"/>
      <c r="S228" s="282"/>
      <c r="T228" s="28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4" t="s">
        <v>263</v>
      </c>
      <c r="AU228" s="284" t="s">
        <v>91</v>
      </c>
      <c r="AV228" s="14" t="s">
        <v>231</v>
      </c>
      <c r="AW228" s="14" t="s">
        <v>38</v>
      </c>
      <c r="AX228" s="14" t="s">
        <v>89</v>
      </c>
      <c r="AY228" s="284" t="s">
        <v>224</v>
      </c>
    </row>
    <row r="229" s="12" customFormat="1" ht="22.8" customHeight="1">
      <c r="A229" s="12"/>
      <c r="B229" s="230"/>
      <c r="C229" s="231"/>
      <c r="D229" s="232" t="s">
        <v>81</v>
      </c>
      <c r="E229" s="244" t="s">
        <v>91</v>
      </c>
      <c r="F229" s="244" t="s">
        <v>297</v>
      </c>
      <c r="G229" s="231"/>
      <c r="H229" s="231"/>
      <c r="I229" s="234"/>
      <c r="J229" s="245">
        <f>BK229</f>
        <v>0</v>
      </c>
      <c r="K229" s="231"/>
      <c r="L229" s="236"/>
      <c r="M229" s="237"/>
      <c r="N229" s="238"/>
      <c r="O229" s="238"/>
      <c r="P229" s="239">
        <f>SUM(P230:P259)</f>
        <v>0</v>
      </c>
      <c r="Q229" s="238"/>
      <c r="R229" s="239">
        <f>SUM(R230:R259)</f>
        <v>36.475079539600003</v>
      </c>
      <c r="S229" s="238"/>
      <c r="T229" s="240">
        <f>SUM(T230:T259)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1" t="s">
        <v>89</v>
      </c>
      <c r="AT229" s="242" t="s">
        <v>81</v>
      </c>
      <c r="AU229" s="242" t="s">
        <v>89</v>
      </c>
      <c r="AY229" s="241" t="s">
        <v>224</v>
      </c>
      <c r="BK229" s="243">
        <f>SUM(BK230:BK259)</f>
        <v>0</v>
      </c>
    </row>
    <row r="230" s="2" customFormat="1" ht="21.75" customHeight="1">
      <c r="A230" s="38"/>
      <c r="B230" s="39"/>
      <c r="C230" s="246" t="s">
        <v>382</v>
      </c>
      <c r="D230" s="246" t="s">
        <v>226</v>
      </c>
      <c r="E230" s="247" t="s">
        <v>1709</v>
      </c>
      <c r="F230" s="248" t="s">
        <v>1710</v>
      </c>
      <c r="G230" s="249" t="s">
        <v>247</v>
      </c>
      <c r="H230" s="250">
        <v>5.0380000000000003</v>
      </c>
      <c r="I230" s="251"/>
      <c r="J230" s="252">
        <f>ROUND(I230*H230,2)</f>
        <v>0</v>
      </c>
      <c r="K230" s="248" t="s">
        <v>230</v>
      </c>
      <c r="L230" s="44"/>
      <c r="M230" s="253" t="s">
        <v>1</v>
      </c>
      <c r="N230" s="254" t="s">
        <v>47</v>
      </c>
      <c r="O230" s="91"/>
      <c r="P230" s="255">
        <f>O230*H230</f>
        <v>0</v>
      </c>
      <c r="Q230" s="255">
        <v>2.1600000000000001</v>
      </c>
      <c r="R230" s="255">
        <f>Q230*H230</f>
        <v>10.882080000000002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231</v>
      </c>
      <c r="AT230" s="257" t="s">
        <v>226</v>
      </c>
      <c r="AU230" s="257" t="s">
        <v>91</v>
      </c>
      <c r="AY230" s="16" t="s">
        <v>224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89</v>
      </c>
      <c r="BK230" s="258">
        <f>ROUND(I230*H230,2)</f>
        <v>0</v>
      </c>
      <c r="BL230" s="16" t="s">
        <v>231</v>
      </c>
      <c r="BM230" s="257" t="s">
        <v>526</v>
      </c>
    </row>
    <row r="231" s="13" customFormat="1">
      <c r="A231" s="13"/>
      <c r="B231" s="263"/>
      <c r="C231" s="264"/>
      <c r="D231" s="259" t="s">
        <v>263</v>
      </c>
      <c r="E231" s="273" t="s">
        <v>1</v>
      </c>
      <c r="F231" s="265" t="s">
        <v>1833</v>
      </c>
      <c r="G231" s="264"/>
      <c r="H231" s="266">
        <v>5.0380000000000003</v>
      </c>
      <c r="I231" s="267"/>
      <c r="J231" s="264"/>
      <c r="K231" s="264"/>
      <c r="L231" s="268"/>
      <c r="M231" s="269"/>
      <c r="N231" s="270"/>
      <c r="O231" s="270"/>
      <c r="P231" s="270"/>
      <c r="Q231" s="270"/>
      <c r="R231" s="270"/>
      <c r="S231" s="270"/>
      <c r="T231" s="27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2" t="s">
        <v>263</v>
      </c>
      <c r="AU231" s="272" t="s">
        <v>91</v>
      </c>
      <c r="AV231" s="13" t="s">
        <v>91</v>
      </c>
      <c r="AW231" s="13" t="s">
        <v>38</v>
      </c>
      <c r="AX231" s="13" t="s">
        <v>82</v>
      </c>
      <c r="AY231" s="272" t="s">
        <v>224</v>
      </c>
    </row>
    <row r="232" s="14" customFormat="1">
      <c r="A232" s="14"/>
      <c r="B232" s="274"/>
      <c r="C232" s="275"/>
      <c r="D232" s="259" t="s">
        <v>263</v>
      </c>
      <c r="E232" s="276" t="s">
        <v>1</v>
      </c>
      <c r="F232" s="277" t="s">
        <v>277</v>
      </c>
      <c r="G232" s="275"/>
      <c r="H232" s="278">
        <v>5.0380000000000003</v>
      </c>
      <c r="I232" s="279"/>
      <c r="J232" s="275"/>
      <c r="K232" s="275"/>
      <c r="L232" s="280"/>
      <c r="M232" s="281"/>
      <c r="N232" s="282"/>
      <c r="O232" s="282"/>
      <c r="P232" s="282"/>
      <c r="Q232" s="282"/>
      <c r="R232" s="282"/>
      <c r="S232" s="282"/>
      <c r="T232" s="28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4" t="s">
        <v>263</v>
      </c>
      <c r="AU232" s="284" t="s">
        <v>91</v>
      </c>
      <c r="AV232" s="14" t="s">
        <v>231</v>
      </c>
      <c r="AW232" s="14" t="s">
        <v>38</v>
      </c>
      <c r="AX232" s="14" t="s">
        <v>89</v>
      </c>
      <c r="AY232" s="284" t="s">
        <v>224</v>
      </c>
    </row>
    <row r="233" s="2" customFormat="1" ht="16.5" customHeight="1">
      <c r="A233" s="38"/>
      <c r="B233" s="39"/>
      <c r="C233" s="246" t="s">
        <v>386</v>
      </c>
      <c r="D233" s="246" t="s">
        <v>226</v>
      </c>
      <c r="E233" s="247" t="s">
        <v>1712</v>
      </c>
      <c r="F233" s="248" t="s">
        <v>1713</v>
      </c>
      <c r="G233" s="249" t="s">
        <v>247</v>
      </c>
      <c r="H233" s="250">
        <v>3.758</v>
      </c>
      <c r="I233" s="251"/>
      <c r="J233" s="252">
        <f>ROUND(I233*H233,2)</f>
        <v>0</v>
      </c>
      <c r="K233" s="248" t="s">
        <v>230</v>
      </c>
      <c r="L233" s="44"/>
      <c r="M233" s="253" t="s">
        <v>1</v>
      </c>
      <c r="N233" s="254" t="s">
        <v>47</v>
      </c>
      <c r="O233" s="91"/>
      <c r="P233" s="255">
        <f>O233*H233</f>
        <v>0</v>
      </c>
      <c r="Q233" s="255">
        <v>2.5262479999999998</v>
      </c>
      <c r="R233" s="255">
        <f>Q233*H233</f>
        <v>9.4936399839999996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231</v>
      </c>
      <c r="AT233" s="257" t="s">
        <v>226</v>
      </c>
      <c r="AU233" s="257" t="s">
        <v>91</v>
      </c>
      <c r="AY233" s="16" t="s">
        <v>224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6" t="s">
        <v>89</v>
      </c>
      <c r="BK233" s="258">
        <f>ROUND(I233*H233,2)</f>
        <v>0</v>
      </c>
      <c r="BL233" s="16" t="s">
        <v>231</v>
      </c>
      <c r="BM233" s="257" t="s">
        <v>942</v>
      </c>
    </row>
    <row r="234" s="13" customFormat="1">
      <c r="A234" s="13"/>
      <c r="B234" s="263"/>
      <c r="C234" s="264"/>
      <c r="D234" s="259" t="s">
        <v>263</v>
      </c>
      <c r="E234" s="273" t="s">
        <v>1</v>
      </c>
      <c r="F234" s="265" t="s">
        <v>1834</v>
      </c>
      <c r="G234" s="264"/>
      <c r="H234" s="266">
        <v>3.758</v>
      </c>
      <c r="I234" s="267"/>
      <c r="J234" s="264"/>
      <c r="K234" s="264"/>
      <c r="L234" s="268"/>
      <c r="M234" s="269"/>
      <c r="N234" s="270"/>
      <c r="O234" s="270"/>
      <c r="P234" s="270"/>
      <c r="Q234" s="270"/>
      <c r="R234" s="270"/>
      <c r="S234" s="270"/>
      <c r="T234" s="27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2" t="s">
        <v>263</v>
      </c>
      <c r="AU234" s="272" t="s">
        <v>91</v>
      </c>
      <c r="AV234" s="13" t="s">
        <v>91</v>
      </c>
      <c r="AW234" s="13" t="s">
        <v>38</v>
      </c>
      <c r="AX234" s="13" t="s">
        <v>82</v>
      </c>
      <c r="AY234" s="272" t="s">
        <v>224</v>
      </c>
    </row>
    <row r="235" s="14" customFormat="1">
      <c r="A235" s="14"/>
      <c r="B235" s="274"/>
      <c r="C235" s="275"/>
      <c r="D235" s="259" t="s">
        <v>263</v>
      </c>
      <c r="E235" s="276" t="s">
        <v>1</v>
      </c>
      <c r="F235" s="277" t="s">
        <v>277</v>
      </c>
      <c r="G235" s="275"/>
      <c r="H235" s="278">
        <v>3.758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4" t="s">
        <v>263</v>
      </c>
      <c r="AU235" s="284" t="s">
        <v>91</v>
      </c>
      <c r="AV235" s="14" t="s">
        <v>231</v>
      </c>
      <c r="AW235" s="14" t="s">
        <v>38</v>
      </c>
      <c r="AX235" s="14" t="s">
        <v>89</v>
      </c>
      <c r="AY235" s="284" t="s">
        <v>224</v>
      </c>
    </row>
    <row r="236" s="2" customFormat="1" ht="16.5" customHeight="1">
      <c r="A236" s="38"/>
      <c r="B236" s="39"/>
      <c r="C236" s="246" t="s">
        <v>392</v>
      </c>
      <c r="D236" s="246" t="s">
        <v>226</v>
      </c>
      <c r="E236" s="247" t="s">
        <v>1315</v>
      </c>
      <c r="F236" s="248" t="s">
        <v>1316</v>
      </c>
      <c r="G236" s="249" t="s">
        <v>229</v>
      </c>
      <c r="H236" s="250">
        <v>5.3700000000000001</v>
      </c>
      <c r="I236" s="251"/>
      <c r="J236" s="252">
        <f>ROUND(I236*H236,2)</f>
        <v>0</v>
      </c>
      <c r="K236" s="248" t="s">
        <v>230</v>
      </c>
      <c r="L236" s="44"/>
      <c r="M236" s="253" t="s">
        <v>1</v>
      </c>
      <c r="N236" s="254" t="s">
        <v>47</v>
      </c>
      <c r="O236" s="91"/>
      <c r="P236" s="255">
        <f>O236*H236</f>
        <v>0</v>
      </c>
      <c r="Q236" s="255">
        <v>0.0014357</v>
      </c>
      <c r="R236" s="255">
        <f>Q236*H236</f>
        <v>0.0077097090000000004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231</v>
      </c>
      <c r="AT236" s="257" t="s">
        <v>226</v>
      </c>
      <c r="AU236" s="257" t="s">
        <v>91</v>
      </c>
      <c r="AY236" s="16" t="s">
        <v>224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89</v>
      </c>
      <c r="BK236" s="258">
        <f>ROUND(I236*H236,2)</f>
        <v>0</v>
      </c>
      <c r="BL236" s="16" t="s">
        <v>231</v>
      </c>
      <c r="BM236" s="257" t="s">
        <v>950</v>
      </c>
    </row>
    <row r="237" s="13" customFormat="1">
      <c r="A237" s="13"/>
      <c r="B237" s="263"/>
      <c r="C237" s="264"/>
      <c r="D237" s="259" t="s">
        <v>263</v>
      </c>
      <c r="E237" s="273" t="s">
        <v>1</v>
      </c>
      <c r="F237" s="265" t="s">
        <v>1835</v>
      </c>
      <c r="G237" s="264"/>
      <c r="H237" s="266">
        <v>5.3700000000000001</v>
      </c>
      <c r="I237" s="267"/>
      <c r="J237" s="264"/>
      <c r="K237" s="264"/>
      <c r="L237" s="268"/>
      <c r="M237" s="269"/>
      <c r="N237" s="270"/>
      <c r="O237" s="270"/>
      <c r="P237" s="270"/>
      <c r="Q237" s="270"/>
      <c r="R237" s="270"/>
      <c r="S237" s="270"/>
      <c r="T237" s="27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2" t="s">
        <v>263</v>
      </c>
      <c r="AU237" s="272" t="s">
        <v>91</v>
      </c>
      <c r="AV237" s="13" t="s">
        <v>91</v>
      </c>
      <c r="AW237" s="13" t="s">
        <v>38</v>
      </c>
      <c r="AX237" s="13" t="s">
        <v>82</v>
      </c>
      <c r="AY237" s="272" t="s">
        <v>224</v>
      </c>
    </row>
    <row r="238" s="14" customFormat="1">
      <c r="A238" s="14"/>
      <c r="B238" s="274"/>
      <c r="C238" s="275"/>
      <c r="D238" s="259" t="s">
        <v>263</v>
      </c>
      <c r="E238" s="276" t="s">
        <v>1</v>
      </c>
      <c r="F238" s="277" t="s">
        <v>277</v>
      </c>
      <c r="G238" s="275"/>
      <c r="H238" s="278">
        <v>5.3700000000000001</v>
      </c>
      <c r="I238" s="279"/>
      <c r="J238" s="275"/>
      <c r="K238" s="275"/>
      <c r="L238" s="280"/>
      <c r="M238" s="281"/>
      <c r="N238" s="282"/>
      <c r="O238" s="282"/>
      <c r="P238" s="282"/>
      <c r="Q238" s="282"/>
      <c r="R238" s="282"/>
      <c r="S238" s="282"/>
      <c r="T238" s="28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4" t="s">
        <v>263</v>
      </c>
      <c r="AU238" s="284" t="s">
        <v>91</v>
      </c>
      <c r="AV238" s="14" t="s">
        <v>231</v>
      </c>
      <c r="AW238" s="14" t="s">
        <v>38</v>
      </c>
      <c r="AX238" s="14" t="s">
        <v>89</v>
      </c>
      <c r="AY238" s="284" t="s">
        <v>224</v>
      </c>
    </row>
    <row r="239" s="2" customFormat="1" ht="16.5" customHeight="1">
      <c r="A239" s="38"/>
      <c r="B239" s="39"/>
      <c r="C239" s="246" t="s">
        <v>397</v>
      </c>
      <c r="D239" s="246" t="s">
        <v>226</v>
      </c>
      <c r="E239" s="247" t="s">
        <v>1319</v>
      </c>
      <c r="F239" s="248" t="s">
        <v>1320</v>
      </c>
      <c r="G239" s="249" t="s">
        <v>229</v>
      </c>
      <c r="H239" s="250">
        <v>5.3700000000000001</v>
      </c>
      <c r="I239" s="251"/>
      <c r="J239" s="252">
        <f>ROUND(I239*H239,2)</f>
        <v>0</v>
      </c>
      <c r="K239" s="248" t="s">
        <v>230</v>
      </c>
      <c r="L239" s="44"/>
      <c r="M239" s="253" t="s">
        <v>1</v>
      </c>
      <c r="N239" s="254" t="s">
        <v>47</v>
      </c>
      <c r="O239" s="91"/>
      <c r="P239" s="255">
        <f>O239*H239</f>
        <v>0</v>
      </c>
      <c r="Q239" s="255">
        <v>3.6000000000000001E-05</v>
      </c>
      <c r="R239" s="255">
        <f>Q239*H239</f>
        <v>0.00019332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231</v>
      </c>
      <c r="AT239" s="257" t="s">
        <v>226</v>
      </c>
      <c r="AU239" s="257" t="s">
        <v>91</v>
      </c>
      <c r="AY239" s="16" t="s">
        <v>224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6" t="s">
        <v>89</v>
      </c>
      <c r="BK239" s="258">
        <f>ROUND(I239*H239,2)</f>
        <v>0</v>
      </c>
      <c r="BL239" s="16" t="s">
        <v>231</v>
      </c>
      <c r="BM239" s="257" t="s">
        <v>959</v>
      </c>
    </row>
    <row r="240" s="2" customFormat="1" ht="21.75" customHeight="1">
      <c r="A240" s="38"/>
      <c r="B240" s="39"/>
      <c r="C240" s="246" t="s">
        <v>401</v>
      </c>
      <c r="D240" s="246" t="s">
        <v>226</v>
      </c>
      <c r="E240" s="247" t="s">
        <v>1321</v>
      </c>
      <c r="F240" s="248" t="s">
        <v>1322</v>
      </c>
      <c r="G240" s="249" t="s">
        <v>268</v>
      </c>
      <c r="H240" s="250">
        <v>0.52600000000000002</v>
      </c>
      <c r="I240" s="251"/>
      <c r="J240" s="252">
        <f>ROUND(I240*H240,2)</f>
        <v>0</v>
      </c>
      <c r="K240" s="248" t="s">
        <v>230</v>
      </c>
      <c r="L240" s="44"/>
      <c r="M240" s="253" t="s">
        <v>1</v>
      </c>
      <c r="N240" s="254" t="s">
        <v>47</v>
      </c>
      <c r="O240" s="91"/>
      <c r="P240" s="255">
        <f>O240*H240</f>
        <v>0</v>
      </c>
      <c r="Q240" s="255">
        <v>1.0606640000000001</v>
      </c>
      <c r="R240" s="255">
        <f>Q240*H240</f>
        <v>0.55790926400000007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231</v>
      </c>
      <c r="AT240" s="257" t="s">
        <v>226</v>
      </c>
      <c r="AU240" s="257" t="s">
        <v>91</v>
      </c>
      <c r="AY240" s="16" t="s">
        <v>224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6" t="s">
        <v>89</v>
      </c>
      <c r="BK240" s="258">
        <f>ROUND(I240*H240,2)</f>
        <v>0</v>
      </c>
      <c r="BL240" s="16" t="s">
        <v>231</v>
      </c>
      <c r="BM240" s="257" t="s">
        <v>968</v>
      </c>
    </row>
    <row r="241" s="13" customFormat="1">
      <c r="A241" s="13"/>
      <c r="B241" s="263"/>
      <c r="C241" s="264"/>
      <c r="D241" s="259" t="s">
        <v>263</v>
      </c>
      <c r="E241" s="273" t="s">
        <v>1</v>
      </c>
      <c r="F241" s="265" t="s">
        <v>1836</v>
      </c>
      <c r="G241" s="264"/>
      <c r="H241" s="266">
        <v>0.52600000000000002</v>
      </c>
      <c r="I241" s="267"/>
      <c r="J241" s="264"/>
      <c r="K241" s="264"/>
      <c r="L241" s="268"/>
      <c r="M241" s="269"/>
      <c r="N241" s="270"/>
      <c r="O241" s="270"/>
      <c r="P241" s="270"/>
      <c r="Q241" s="270"/>
      <c r="R241" s="270"/>
      <c r="S241" s="270"/>
      <c r="T241" s="27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2" t="s">
        <v>263</v>
      </c>
      <c r="AU241" s="272" t="s">
        <v>91</v>
      </c>
      <c r="AV241" s="13" t="s">
        <v>91</v>
      </c>
      <c r="AW241" s="13" t="s">
        <v>38</v>
      </c>
      <c r="AX241" s="13" t="s">
        <v>82</v>
      </c>
      <c r="AY241" s="272" t="s">
        <v>224</v>
      </c>
    </row>
    <row r="242" s="14" customFormat="1">
      <c r="A242" s="14"/>
      <c r="B242" s="274"/>
      <c r="C242" s="275"/>
      <c r="D242" s="259" t="s">
        <v>263</v>
      </c>
      <c r="E242" s="276" t="s">
        <v>1</v>
      </c>
      <c r="F242" s="277" t="s">
        <v>277</v>
      </c>
      <c r="G242" s="275"/>
      <c r="H242" s="278">
        <v>0.52600000000000002</v>
      </c>
      <c r="I242" s="279"/>
      <c r="J242" s="275"/>
      <c r="K242" s="275"/>
      <c r="L242" s="280"/>
      <c r="M242" s="281"/>
      <c r="N242" s="282"/>
      <c r="O242" s="282"/>
      <c r="P242" s="282"/>
      <c r="Q242" s="282"/>
      <c r="R242" s="282"/>
      <c r="S242" s="282"/>
      <c r="T242" s="28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4" t="s">
        <v>263</v>
      </c>
      <c r="AU242" s="284" t="s">
        <v>91</v>
      </c>
      <c r="AV242" s="14" t="s">
        <v>231</v>
      </c>
      <c r="AW242" s="14" t="s">
        <v>38</v>
      </c>
      <c r="AX242" s="14" t="s">
        <v>89</v>
      </c>
      <c r="AY242" s="284" t="s">
        <v>224</v>
      </c>
    </row>
    <row r="243" s="2" customFormat="1" ht="21.75" customHeight="1">
      <c r="A243" s="38"/>
      <c r="B243" s="39"/>
      <c r="C243" s="246" t="s">
        <v>405</v>
      </c>
      <c r="D243" s="246" t="s">
        <v>226</v>
      </c>
      <c r="E243" s="247" t="s">
        <v>1324</v>
      </c>
      <c r="F243" s="248" t="s">
        <v>1325</v>
      </c>
      <c r="G243" s="249" t="s">
        <v>247</v>
      </c>
      <c r="H243" s="250">
        <v>3.2320000000000002</v>
      </c>
      <c r="I243" s="251"/>
      <c r="J243" s="252">
        <f>ROUND(I243*H243,2)</f>
        <v>0</v>
      </c>
      <c r="K243" s="248" t="s">
        <v>230</v>
      </c>
      <c r="L243" s="44"/>
      <c r="M243" s="253" t="s">
        <v>1</v>
      </c>
      <c r="N243" s="254" t="s">
        <v>47</v>
      </c>
      <c r="O243" s="91"/>
      <c r="P243" s="255">
        <f>O243*H243</f>
        <v>0</v>
      </c>
      <c r="Q243" s="255">
        <v>2.5359639999999999</v>
      </c>
      <c r="R243" s="255">
        <f>Q243*H243</f>
        <v>8.196235648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231</v>
      </c>
      <c r="AT243" s="257" t="s">
        <v>226</v>
      </c>
      <c r="AU243" s="257" t="s">
        <v>91</v>
      </c>
      <c r="AY243" s="16" t="s">
        <v>224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6" t="s">
        <v>89</v>
      </c>
      <c r="BK243" s="258">
        <f>ROUND(I243*H243,2)</f>
        <v>0</v>
      </c>
      <c r="BL243" s="16" t="s">
        <v>231</v>
      </c>
      <c r="BM243" s="257" t="s">
        <v>985</v>
      </c>
    </row>
    <row r="244" s="13" customFormat="1">
      <c r="A244" s="13"/>
      <c r="B244" s="263"/>
      <c r="C244" s="264"/>
      <c r="D244" s="259" t="s">
        <v>263</v>
      </c>
      <c r="E244" s="273" t="s">
        <v>1</v>
      </c>
      <c r="F244" s="265" t="s">
        <v>1837</v>
      </c>
      <c r="G244" s="264"/>
      <c r="H244" s="266">
        <v>0.432</v>
      </c>
      <c r="I244" s="267"/>
      <c r="J244" s="264"/>
      <c r="K244" s="264"/>
      <c r="L244" s="268"/>
      <c r="M244" s="269"/>
      <c r="N244" s="270"/>
      <c r="O244" s="270"/>
      <c r="P244" s="270"/>
      <c r="Q244" s="270"/>
      <c r="R244" s="270"/>
      <c r="S244" s="270"/>
      <c r="T244" s="27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2" t="s">
        <v>263</v>
      </c>
      <c r="AU244" s="272" t="s">
        <v>91</v>
      </c>
      <c r="AV244" s="13" t="s">
        <v>91</v>
      </c>
      <c r="AW244" s="13" t="s">
        <v>38</v>
      </c>
      <c r="AX244" s="13" t="s">
        <v>82</v>
      </c>
      <c r="AY244" s="272" t="s">
        <v>224</v>
      </c>
    </row>
    <row r="245" s="13" customFormat="1">
      <c r="A245" s="13"/>
      <c r="B245" s="263"/>
      <c r="C245" s="264"/>
      <c r="D245" s="259" t="s">
        <v>263</v>
      </c>
      <c r="E245" s="273" t="s">
        <v>1</v>
      </c>
      <c r="F245" s="265" t="s">
        <v>1838</v>
      </c>
      <c r="G245" s="264"/>
      <c r="H245" s="266">
        <v>2.0800000000000001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263</v>
      </c>
      <c r="AU245" s="272" t="s">
        <v>91</v>
      </c>
      <c r="AV245" s="13" t="s">
        <v>91</v>
      </c>
      <c r="AW245" s="13" t="s">
        <v>38</v>
      </c>
      <c r="AX245" s="13" t="s">
        <v>82</v>
      </c>
      <c r="AY245" s="272" t="s">
        <v>224</v>
      </c>
    </row>
    <row r="246" s="13" customFormat="1">
      <c r="A246" s="13"/>
      <c r="B246" s="263"/>
      <c r="C246" s="264"/>
      <c r="D246" s="259" t="s">
        <v>263</v>
      </c>
      <c r="E246" s="273" t="s">
        <v>1</v>
      </c>
      <c r="F246" s="265" t="s">
        <v>1839</v>
      </c>
      <c r="G246" s="264"/>
      <c r="H246" s="266">
        <v>0.71999999999999997</v>
      </c>
      <c r="I246" s="267"/>
      <c r="J246" s="264"/>
      <c r="K246" s="264"/>
      <c r="L246" s="268"/>
      <c r="M246" s="269"/>
      <c r="N246" s="270"/>
      <c r="O246" s="270"/>
      <c r="P246" s="270"/>
      <c r="Q246" s="270"/>
      <c r="R246" s="270"/>
      <c r="S246" s="270"/>
      <c r="T246" s="27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2" t="s">
        <v>263</v>
      </c>
      <c r="AU246" s="272" t="s">
        <v>91</v>
      </c>
      <c r="AV246" s="13" t="s">
        <v>91</v>
      </c>
      <c r="AW246" s="13" t="s">
        <v>38</v>
      </c>
      <c r="AX246" s="13" t="s">
        <v>82</v>
      </c>
      <c r="AY246" s="272" t="s">
        <v>224</v>
      </c>
    </row>
    <row r="247" s="14" customFormat="1">
      <c r="A247" s="14"/>
      <c r="B247" s="274"/>
      <c r="C247" s="275"/>
      <c r="D247" s="259" t="s">
        <v>263</v>
      </c>
      <c r="E247" s="276" t="s">
        <v>1</v>
      </c>
      <c r="F247" s="277" t="s">
        <v>277</v>
      </c>
      <c r="G247" s="275"/>
      <c r="H247" s="278">
        <v>3.2320000000000002</v>
      </c>
      <c r="I247" s="279"/>
      <c r="J247" s="275"/>
      <c r="K247" s="275"/>
      <c r="L247" s="280"/>
      <c r="M247" s="281"/>
      <c r="N247" s="282"/>
      <c r="O247" s="282"/>
      <c r="P247" s="282"/>
      <c r="Q247" s="282"/>
      <c r="R247" s="282"/>
      <c r="S247" s="282"/>
      <c r="T247" s="28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4" t="s">
        <v>263</v>
      </c>
      <c r="AU247" s="284" t="s">
        <v>91</v>
      </c>
      <c r="AV247" s="14" t="s">
        <v>231</v>
      </c>
      <c r="AW247" s="14" t="s">
        <v>38</v>
      </c>
      <c r="AX247" s="14" t="s">
        <v>89</v>
      </c>
      <c r="AY247" s="284" t="s">
        <v>224</v>
      </c>
    </row>
    <row r="248" s="2" customFormat="1" ht="21.75" customHeight="1">
      <c r="A248" s="38"/>
      <c r="B248" s="39"/>
      <c r="C248" s="246" t="s">
        <v>410</v>
      </c>
      <c r="D248" s="246" t="s">
        <v>226</v>
      </c>
      <c r="E248" s="247" t="s">
        <v>1719</v>
      </c>
      <c r="F248" s="248" t="s">
        <v>1720</v>
      </c>
      <c r="G248" s="249" t="s">
        <v>247</v>
      </c>
      <c r="H248" s="250">
        <v>2.859</v>
      </c>
      <c r="I248" s="251"/>
      <c r="J248" s="252">
        <f>ROUND(I248*H248,2)</f>
        <v>0</v>
      </c>
      <c r="K248" s="248" t="s">
        <v>230</v>
      </c>
      <c r="L248" s="44"/>
      <c r="M248" s="253" t="s">
        <v>1</v>
      </c>
      <c r="N248" s="254" t="s">
        <v>47</v>
      </c>
      <c r="O248" s="91"/>
      <c r="P248" s="255">
        <f>O248*H248</f>
        <v>0</v>
      </c>
      <c r="Q248" s="255">
        <v>2.5359639999999999</v>
      </c>
      <c r="R248" s="255">
        <f>Q248*H248</f>
        <v>7.2503210759999996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231</v>
      </c>
      <c r="AT248" s="257" t="s">
        <v>226</v>
      </c>
      <c r="AU248" s="257" t="s">
        <v>91</v>
      </c>
      <c r="AY248" s="16" t="s">
        <v>224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89</v>
      </c>
      <c r="BK248" s="258">
        <f>ROUND(I248*H248,2)</f>
        <v>0</v>
      </c>
      <c r="BL248" s="16" t="s">
        <v>231</v>
      </c>
      <c r="BM248" s="257" t="s">
        <v>994</v>
      </c>
    </row>
    <row r="249" s="2" customFormat="1">
      <c r="A249" s="38"/>
      <c r="B249" s="39"/>
      <c r="C249" s="40"/>
      <c r="D249" s="259" t="s">
        <v>261</v>
      </c>
      <c r="E249" s="40"/>
      <c r="F249" s="260" t="s">
        <v>1550</v>
      </c>
      <c r="G249" s="40"/>
      <c r="H249" s="40"/>
      <c r="I249" s="154"/>
      <c r="J249" s="40"/>
      <c r="K249" s="40"/>
      <c r="L249" s="44"/>
      <c r="M249" s="261"/>
      <c r="N249" s="26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6" t="s">
        <v>261</v>
      </c>
      <c r="AU249" s="16" t="s">
        <v>91</v>
      </c>
    </row>
    <row r="250" s="13" customFormat="1">
      <c r="A250" s="13"/>
      <c r="B250" s="263"/>
      <c r="C250" s="264"/>
      <c r="D250" s="259" t="s">
        <v>263</v>
      </c>
      <c r="E250" s="273" t="s">
        <v>1</v>
      </c>
      <c r="F250" s="265" t="s">
        <v>1821</v>
      </c>
      <c r="G250" s="264"/>
      <c r="H250" s="266">
        <v>2.859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2" t="s">
        <v>263</v>
      </c>
      <c r="AU250" s="272" t="s">
        <v>91</v>
      </c>
      <c r="AV250" s="13" t="s">
        <v>91</v>
      </c>
      <c r="AW250" s="13" t="s">
        <v>38</v>
      </c>
      <c r="AX250" s="13" t="s">
        <v>82</v>
      </c>
      <c r="AY250" s="272" t="s">
        <v>224</v>
      </c>
    </row>
    <row r="251" s="14" customFormat="1">
      <c r="A251" s="14"/>
      <c r="B251" s="274"/>
      <c r="C251" s="275"/>
      <c r="D251" s="259" t="s">
        <v>263</v>
      </c>
      <c r="E251" s="276" t="s">
        <v>1</v>
      </c>
      <c r="F251" s="277" t="s">
        <v>277</v>
      </c>
      <c r="G251" s="275"/>
      <c r="H251" s="278">
        <v>2.859</v>
      </c>
      <c r="I251" s="279"/>
      <c r="J251" s="275"/>
      <c r="K251" s="275"/>
      <c r="L251" s="280"/>
      <c r="M251" s="281"/>
      <c r="N251" s="282"/>
      <c r="O251" s="282"/>
      <c r="P251" s="282"/>
      <c r="Q251" s="282"/>
      <c r="R251" s="282"/>
      <c r="S251" s="282"/>
      <c r="T251" s="28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4" t="s">
        <v>263</v>
      </c>
      <c r="AU251" s="284" t="s">
        <v>91</v>
      </c>
      <c r="AV251" s="14" t="s">
        <v>231</v>
      </c>
      <c r="AW251" s="14" t="s">
        <v>38</v>
      </c>
      <c r="AX251" s="14" t="s">
        <v>89</v>
      </c>
      <c r="AY251" s="284" t="s">
        <v>224</v>
      </c>
    </row>
    <row r="252" s="2" customFormat="1" ht="21.75" customHeight="1">
      <c r="A252" s="38"/>
      <c r="B252" s="39"/>
      <c r="C252" s="246" t="s">
        <v>414</v>
      </c>
      <c r="D252" s="246" t="s">
        <v>226</v>
      </c>
      <c r="E252" s="247" t="s">
        <v>1723</v>
      </c>
      <c r="F252" s="248" t="s">
        <v>1724</v>
      </c>
      <c r="G252" s="249" t="s">
        <v>268</v>
      </c>
      <c r="H252" s="250">
        <v>0.071999999999999995</v>
      </c>
      <c r="I252" s="251"/>
      <c r="J252" s="252">
        <f>ROUND(I252*H252,2)</f>
        <v>0</v>
      </c>
      <c r="K252" s="248" t="s">
        <v>230</v>
      </c>
      <c r="L252" s="44"/>
      <c r="M252" s="253" t="s">
        <v>1</v>
      </c>
      <c r="N252" s="254" t="s">
        <v>47</v>
      </c>
      <c r="O252" s="91"/>
      <c r="P252" s="255">
        <f>O252*H252</f>
        <v>0</v>
      </c>
      <c r="Q252" s="255">
        <v>1.0606640000000001</v>
      </c>
      <c r="R252" s="255">
        <f>Q252*H252</f>
        <v>0.076367807999999995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231</v>
      </c>
      <c r="AT252" s="257" t="s">
        <v>226</v>
      </c>
      <c r="AU252" s="257" t="s">
        <v>91</v>
      </c>
      <c r="AY252" s="16" t="s">
        <v>224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6" t="s">
        <v>89</v>
      </c>
      <c r="BK252" s="258">
        <f>ROUND(I252*H252,2)</f>
        <v>0</v>
      </c>
      <c r="BL252" s="16" t="s">
        <v>231</v>
      </c>
      <c r="BM252" s="257" t="s">
        <v>976</v>
      </c>
    </row>
    <row r="253" s="2" customFormat="1">
      <c r="A253" s="38"/>
      <c r="B253" s="39"/>
      <c r="C253" s="40"/>
      <c r="D253" s="259" t="s">
        <v>261</v>
      </c>
      <c r="E253" s="40"/>
      <c r="F253" s="260" t="s">
        <v>1725</v>
      </c>
      <c r="G253" s="40"/>
      <c r="H253" s="40"/>
      <c r="I253" s="154"/>
      <c r="J253" s="40"/>
      <c r="K253" s="40"/>
      <c r="L253" s="44"/>
      <c r="M253" s="261"/>
      <c r="N253" s="262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6" t="s">
        <v>261</v>
      </c>
      <c r="AU253" s="16" t="s">
        <v>91</v>
      </c>
    </row>
    <row r="254" s="13" customFormat="1">
      <c r="A254" s="13"/>
      <c r="B254" s="263"/>
      <c r="C254" s="264"/>
      <c r="D254" s="259" t="s">
        <v>263</v>
      </c>
      <c r="E254" s="273" t="s">
        <v>1</v>
      </c>
      <c r="F254" s="265" t="s">
        <v>1840</v>
      </c>
      <c r="G254" s="264"/>
      <c r="H254" s="266">
        <v>0.071999999999999995</v>
      </c>
      <c r="I254" s="267"/>
      <c r="J254" s="264"/>
      <c r="K254" s="264"/>
      <c r="L254" s="268"/>
      <c r="M254" s="269"/>
      <c r="N254" s="270"/>
      <c r="O254" s="270"/>
      <c r="P254" s="270"/>
      <c r="Q254" s="270"/>
      <c r="R254" s="270"/>
      <c r="S254" s="270"/>
      <c r="T254" s="27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2" t="s">
        <v>263</v>
      </c>
      <c r="AU254" s="272" t="s">
        <v>91</v>
      </c>
      <c r="AV254" s="13" t="s">
        <v>91</v>
      </c>
      <c r="AW254" s="13" t="s">
        <v>38</v>
      </c>
      <c r="AX254" s="13" t="s">
        <v>82</v>
      </c>
      <c r="AY254" s="272" t="s">
        <v>224</v>
      </c>
    </row>
    <row r="255" s="14" customFormat="1">
      <c r="A255" s="14"/>
      <c r="B255" s="274"/>
      <c r="C255" s="275"/>
      <c r="D255" s="259" t="s">
        <v>263</v>
      </c>
      <c r="E255" s="276" t="s">
        <v>1</v>
      </c>
      <c r="F255" s="277" t="s">
        <v>277</v>
      </c>
      <c r="G255" s="275"/>
      <c r="H255" s="278">
        <v>0.071999999999999995</v>
      </c>
      <c r="I255" s="279"/>
      <c r="J255" s="275"/>
      <c r="K255" s="275"/>
      <c r="L255" s="280"/>
      <c r="M255" s="281"/>
      <c r="N255" s="282"/>
      <c r="O255" s="282"/>
      <c r="P255" s="282"/>
      <c r="Q255" s="282"/>
      <c r="R255" s="282"/>
      <c r="S255" s="282"/>
      <c r="T255" s="28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4" t="s">
        <v>263</v>
      </c>
      <c r="AU255" s="284" t="s">
        <v>91</v>
      </c>
      <c r="AV255" s="14" t="s">
        <v>231</v>
      </c>
      <c r="AW255" s="14" t="s">
        <v>38</v>
      </c>
      <c r="AX255" s="14" t="s">
        <v>89</v>
      </c>
      <c r="AY255" s="284" t="s">
        <v>224</v>
      </c>
    </row>
    <row r="256" s="2" customFormat="1" ht="16.5" customHeight="1">
      <c r="A256" s="38"/>
      <c r="B256" s="39"/>
      <c r="C256" s="246" t="s">
        <v>419</v>
      </c>
      <c r="D256" s="246" t="s">
        <v>226</v>
      </c>
      <c r="E256" s="247" t="s">
        <v>304</v>
      </c>
      <c r="F256" s="248" t="s">
        <v>305</v>
      </c>
      <c r="G256" s="249" t="s">
        <v>229</v>
      </c>
      <c r="H256" s="250">
        <v>7.218</v>
      </c>
      <c r="I256" s="251"/>
      <c r="J256" s="252">
        <f>ROUND(I256*H256,2)</f>
        <v>0</v>
      </c>
      <c r="K256" s="248" t="s">
        <v>230</v>
      </c>
      <c r="L256" s="44"/>
      <c r="M256" s="253" t="s">
        <v>1</v>
      </c>
      <c r="N256" s="254" t="s">
        <v>47</v>
      </c>
      <c r="O256" s="91"/>
      <c r="P256" s="255">
        <f>O256*H256</f>
        <v>0</v>
      </c>
      <c r="Q256" s="255">
        <v>0.0014357</v>
      </c>
      <c r="R256" s="255">
        <f>Q256*H256</f>
        <v>0.0103628826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231</v>
      </c>
      <c r="AT256" s="257" t="s">
        <v>226</v>
      </c>
      <c r="AU256" s="257" t="s">
        <v>91</v>
      </c>
      <c r="AY256" s="16" t="s">
        <v>224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6" t="s">
        <v>89</v>
      </c>
      <c r="BK256" s="258">
        <f>ROUND(I256*H256,2)</f>
        <v>0</v>
      </c>
      <c r="BL256" s="16" t="s">
        <v>231</v>
      </c>
      <c r="BM256" s="257" t="s">
        <v>1003</v>
      </c>
    </row>
    <row r="257" s="13" customFormat="1">
      <c r="A257" s="13"/>
      <c r="B257" s="263"/>
      <c r="C257" s="264"/>
      <c r="D257" s="259" t="s">
        <v>263</v>
      </c>
      <c r="E257" s="273" t="s">
        <v>1</v>
      </c>
      <c r="F257" s="265" t="s">
        <v>1841</v>
      </c>
      <c r="G257" s="264"/>
      <c r="H257" s="266">
        <v>7.218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2" t="s">
        <v>263</v>
      </c>
      <c r="AU257" s="272" t="s">
        <v>91</v>
      </c>
      <c r="AV257" s="13" t="s">
        <v>91</v>
      </c>
      <c r="AW257" s="13" t="s">
        <v>38</v>
      </c>
      <c r="AX257" s="13" t="s">
        <v>82</v>
      </c>
      <c r="AY257" s="272" t="s">
        <v>224</v>
      </c>
    </row>
    <row r="258" s="14" customFormat="1">
      <c r="A258" s="14"/>
      <c r="B258" s="274"/>
      <c r="C258" s="275"/>
      <c r="D258" s="259" t="s">
        <v>263</v>
      </c>
      <c r="E258" s="276" t="s">
        <v>1</v>
      </c>
      <c r="F258" s="277" t="s">
        <v>277</v>
      </c>
      <c r="G258" s="275"/>
      <c r="H258" s="278">
        <v>7.218</v>
      </c>
      <c r="I258" s="279"/>
      <c r="J258" s="275"/>
      <c r="K258" s="275"/>
      <c r="L258" s="280"/>
      <c r="M258" s="281"/>
      <c r="N258" s="282"/>
      <c r="O258" s="282"/>
      <c r="P258" s="282"/>
      <c r="Q258" s="282"/>
      <c r="R258" s="282"/>
      <c r="S258" s="282"/>
      <c r="T258" s="28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4" t="s">
        <v>263</v>
      </c>
      <c r="AU258" s="284" t="s">
        <v>91</v>
      </c>
      <c r="AV258" s="14" t="s">
        <v>231</v>
      </c>
      <c r="AW258" s="14" t="s">
        <v>38</v>
      </c>
      <c r="AX258" s="14" t="s">
        <v>89</v>
      </c>
      <c r="AY258" s="284" t="s">
        <v>224</v>
      </c>
    </row>
    <row r="259" s="2" customFormat="1" ht="16.5" customHeight="1">
      <c r="A259" s="38"/>
      <c r="B259" s="39"/>
      <c r="C259" s="246" t="s">
        <v>424</v>
      </c>
      <c r="D259" s="246" t="s">
        <v>226</v>
      </c>
      <c r="E259" s="247" t="s">
        <v>310</v>
      </c>
      <c r="F259" s="248" t="s">
        <v>311</v>
      </c>
      <c r="G259" s="249" t="s">
        <v>229</v>
      </c>
      <c r="H259" s="250">
        <v>7.218</v>
      </c>
      <c r="I259" s="251"/>
      <c r="J259" s="252">
        <f>ROUND(I259*H259,2)</f>
        <v>0</v>
      </c>
      <c r="K259" s="248" t="s">
        <v>230</v>
      </c>
      <c r="L259" s="44"/>
      <c r="M259" s="253" t="s">
        <v>1</v>
      </c>
      <c r="N259" s="254" t="s">
        <v>47</v>
      </c>
      <c r="O259" s="91"/>
      <c r="P259" s="255">
        <f>O259*H259</f>
        <v>0</v>
      </c>
      <c r="Q259" s="255">
        <v>3.6000000000000001E-05</v>
      </c>
      <c r="R259" s="255">
        <f>Q259*H259</f>
        <v>0.00025984800000000002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231</v>
      </c>
      <c r="AT259" s="257" t="s">
        <v>226</v>
      </c>
      <c r="AU259" s="257" t="s">
        <v>91</v>
      </c>
      <c r="AY259" s="16" t="s">
        <v>224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6" t="s">
        <v>89</v>
      </c>
      <c r="BK259" s="258">
        <f>ROUND(I259*H259,2)</f>
        <v>0</v>
      </c>
      <c r="BL259" s="16" t="s">
        <v>231</v>
      </c>
      <c r="BM259" s="257" t="s">
        <v>1010</v>
      </c>
    </row>
    <row r="260" s="12" customFormat="1" ht="22.8" customHeight="1">
      <c r="A260" s="12"/>
      <c r="B260" s="230"/>
      <c r="C260" s="231"/>
      <c r="D260" s="232" t="s">
        <v>81</v>
      </c>
      <c r="E260" s="244" t="s">
        <v>236</v>
      </c>
      <c r="F260" s="244" t="s">
        <v>323</v>
      </c>
      <c r="G260" s="231"/>
      <c r="H260" s="231"/>
      <c r="I260" s="234"/>
      <c r="J260" s="245">
        <f>BK260</f>
        <v>0</v>
      </c>
      <c r="K260" s="231"/>
      <c r="L260" s="236"/>
      <c r="M260" s="237"/>
      <c r="N260" s="238"/>
      <c r="O260" s="238"/>
      <c r="P260" s="239">
        <f>SUM(P261:P272)</f>
        <v>0</v>
      </c>
      <c r="Q260" s="238"/>
      <c r="R260" s="239">
        <f>SUM(R261:R272)</f>
        <v>6.4317643330000012</v>
      </c>
      <c r="S260" s="238"/>
      <c r="T260" s="240">
        <f>SUM(T261:T272)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41" t="s">
        <v>89</v>
      </c>
      <c r="AT260" s="242" t="s">
        <v>81</v>
      </c>
      <c r="AU260" s="242" t="s">
        <v>89</v>
      </c>
      <c r="AY260" s="241" t="s">
        <v>224</v>
      </c>
      <c r="BK260" s="243">
        <f>SUM(BK261:BK272)</f>
        <v>0</v>
      </c>
    </row>
    <row r="261" s="2" customFormat="1" ht="16.5" customHeight="1">
      <c r="A261" s="38"/>
      <c r="B261" s="39"/>
      <c r="C261" s="246" t="s">
        <v>433</v>
      </c>
      <c r="D261" s="246" t="s">
        <v>226</v>
      </c>
      <c r="E261" s="247" t="s">
        <v>761</v>
      </c>
      <c r="F261" s="248" t="s">
        <v>762</v>
      </c>
      <c r="G261" s="249" t="s">
        <v>247</v>
      </c>
      <c r="H261" s="250">
        <v>2.4510000000000001</v>
      </c>
      <c r="I261" s="251"/>
      <c r="J261" s="252">
        <f>ROUND(I261*H261,2)</f>
        <v>0</v>
      </c>
      <c r="K261" s="248" t="s">
        <v>230</v>
      </c>
      <c r="L261" s="44"/>
      <c r="M261" s="253" t="s">
        <v>1</v>
      </c>
      <c r="N261" s="254" t="s">
        <v>47</v>
      </c>
      <c r="O261" s="91"/>
      <c r="P261" s="255">
        <f>O261*H261</f>
        <v>0</v>
      </c>
      <c r="Q261" s="255">
        <v>2.4535100000000001</v>
      </c>
      <c r="R261" s="255">
        <f>Q261*H261</f>
        <v>6.0135530100000008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231</v>
      </c>
      <c r="AT261" s="257" t="s">
        <v>226</v>
      </c>
      <c r="AU261" s="257" t="s">
        <v>91</v>
      </c>
      <c r="AY261" s="16" t="s">
        <v>224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6" t="s">
        <v>89</v>
      </c>
      <c r="BK261" s="258">
        <f>ROUND(I261*H261,2)</f>
        <v>0</v>
      </c>
      <c r="BL261" s="16" t="s">
        <v>231</v>
      </c>
      <c r="BM261" s="257" t="s">
        <v>1016</v>
      </c>
    </row>
    <row r="262" s="2" customFormat="1">
      <c r="A262" s="38"/>
      <c r="B262" s="39"/>
      <c r="C262" s="40"/>
      <c r="D262" s="259" t="s">
        <v>261</v>
      </c>
      <c r="E262" s="40"/>
      <c r="F262" s="260" t="s">
        <v>1842</v>
      </c>
      <c r="G262" s="40"/>
      <c r="H262" s="40"/>
      <c r="I262" s="154"/>
      <c r="J262" s="40"/>
      <c r="K262" s="40"/>
      <c r="L262" s="44"/>
      <c r="M262" s="261"/>
      <c r="N262" s="262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6" t="s">
        <v>261</v>
      </c>
      <c r="AU262" s="16" t="s">
        <v>91</v>
      </c>
    </row>
    <row r="263" s="13" customFormat="1">
      <c r="A263" s="13"/>
      <c r="B263" s="263"/>
      <c r="C263" s="264"/>
      <c r="D263" s="259" t="s">
        <v>263</v>
      </c>
      <c r="E263" s="273" t="s">
        <v>1</v>
      </c>
      <c r="F263" s="265" t="s">
        <v>1843</v>
      </c>
      <c r="G263" s="264"/>
      <c r="H263" s="266">
        <v>1.911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2" t="s">
        <v>263</v>
      </c>
      <c r="AU263" s="272" t="s">
        <v>91</v>
      </c>
      <c r="AV263" s="13" t="s">
        <v>91</v>
      </c>
      <c r="AW263" s="13" t="s">
        <v>38</v>
      </c>
      <c r="AX263" s="13" t="s">
        <v>82</v>
      </c>
      <c r="AY263" s="272" t="s">
        <v>224</v>
      </c>
    </row>
    <row r="264" s="13" customFormat="1">
      <c r="A264" s="13"/>
      <c r="B264" s="263"/>
      <c r="C264" s="264"/>
      <c r="D264" s="259" t="s">
        <v>263</v>
      </c>
      <c r="E264" s="273" t="s">
        <v>1</v>
      </c>
      <c r="F264" s="265" t="s">
        <v>1844</v>
      </c>
      <c r="G264" s="264"/>
      <c r="H264" s="266">
        <v>0.54000000000000004</v>
      </c>
      <c r="I264" s="267"/>
      <c r="J264" s="264"/>
      <c r="K264" s="264"/>
      <c r="L264" s="268"/>
      <c r="M264" s="269"/>
      <c r="N264" s="270"/>
      <c r="O264" s="270"/>
      <c r="P264" s="270"/>
      <c r="Q264" s="270"/>
      <c r="R264" s="270"/>
      <c r="S264" s="270"/>
      <c r="T264" s="27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2" t="s">
        <v>263</v>
      </c>
      <c r="AU264" s="272" t="s">
        <v>91</v>
      </c>
      <c r="AV264" s="13" t="s">
        <v>91</v>
      </c>
      <c r="AW264" s="13" t="s">
        <v>38</v>
      </c>
      <c r="AX264" s="13" t="s">
        <v>82</v>
      </c>
      <c r="AY264" s="272" t="s">
        <v>224</v>
      </c>
    </row>
    <row r="265" s="14" customFormat="1">
      <c r="A265" s="14"/>
      <c r="B265" s="274"/>
      <c r="C265" s="275"/>
      <c r="D265" s="259" t="s">
        <v>263</v>
      </c>
      <c r="E265" s="276" t="s">
        <v>1</v>
      </c>
      <c r="F265" s="277" t="s">
        <v>277</v>
      </c>
      <c r="G265" s="275"/>
      <c r="H265" s="278">
        <v>2.4510000000000001</v>
      </c>
      <c r="I265" s="279"/>
      <c r="J265" s="275"/>
      <c r="K265" s="275"/>
      <c r="L265" s="280"/>
      <c r="M265" s="281"/>
      <c r="N265" s="282"/>
      <c r="O265" s="282"/>
      <c r="P265" s="282"/>
      <c r="Q265" s="282"/>
      <c r="R265" s="282"/>
      <c r="S265" s="282"/>
      <c r="T265" s="28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4" t="s">
        <v>263</v>
      </c>
      <c r="AU265" s="284" t="s">
        <v>91</v>
      </c>
      <c r="AV265" s="14" t="s">
        <v>231</v>
      </c>
      <c r="AW265" s="14" t="s">
        <v>38</v>
      </c>
      <c r="AX265" s="14" t="s">
        <v>89</v>
      </c>
      <c r="AY265" s="284" t="s">
        <v>224</v>
      </c>
    </row>
    <row r="266" s="2" customFormat="1" ht="21.75" customHeight="1">
      <c r="A266" s="38"/>
      <c r="B266" s="39"/>
      <c r="C266" s="246" t="s">
        <v>28</v>
      </c>
      <c r="D266" s="246" t="s">
        <v>226</v>
      </c>
      <c r="E266" s="247" t="s">
        <v>770</v>
      </c>
      <c r="F266" s="248" t="s">
        <v>771</v>
      </c>
      <c r="G266" s="249" t="s">
        <v>229</v>
      </c>
      <c r="H266" s="250">
        <v>19.41</v>
      </c>
      <c r="I266" s="251"/>
      <c r="J266" s="252">
        <f>ROUND(I266*H266,2)</f>
        <v>0</v>
      </c>
      <c r="K266" s="248" t="s">
        <v>230</v>
      </c>
      <c r="L266" s="44"/>
      <c r="M266" s="253" t="s">
        <v>1</v>
      </c>
      <c r="N266" s="254" t="s">
        <v>47</v>
      </c>
      <c r="O266" s="91"/>
      <c r="P266" s="255">
        <f>O266*H266</f>
        <v>0</v>
      </c>
      <c r="Q266" s="255">
        <v>0.0018247000000000001</v>
      </c>
      <c r="R266" s="255">
        <f>Q266*H266</f>
        <v>0.035417427000000001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231</v>
      </c>
      <c r="AT266" s="257" t="s">
        <v>226</v>
      </c>
      <c r="AU266" s="257" t="s">
        <v>91</v>
      </c>
      <c r="AY266" s="16" t="s">
        <v>224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6" t="s">
        <v>89</v>
      </c>
      <c r="BK266" s="258">
        <f>ROUND(I266*H266,2)</f>
        <v>0</v>
      </c>
      <c r="BL266" s="16" t="s">
        <v>231</v>
      </c>
      <c r="BM266" s="257" t="s">
        <v>1021</v>
      </c>
    </row>
    <row r="267" s="13" customFormat="1">
      <c r="A267" s="13"/>
      <c r="B267" s="263"/>
      <c r="C267" s="264"/>
      <c r="D267" s="259" t="s">
        <v>263</v>
      </c>
      <c r="E267" s="273" t="s">
        <v>1</v>
      </c>
      <c r="F267" s="265" t="s">
        <v>1845</v>
      </c>
      <c r="G267" s="264"/>
      <c r="H267" s="266">
        <v>19.41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2" t="s">
        <v>263</v>
      </c>
      <c r="AU267" s="272" t="s">
        <v>91</v>
      </c>
      <c r="AV267" s="13" t="s">
        <v>91</v>
      </c>
      <c r="AW267" s="13" t="s">
        <v>38</v>
      </c>
      <c r="AX267" s="13" t="s">
        <v>82</v>
      </c>
      <c r="AY267" s="272" t="s">
        <v>224</v>
      </c>
    </row>
    <row r="268" s="14" customFormat="1">
      <c r="A268" s="14"/>
      <c r="B268" s="274"/>
      <c r="C268" s="275"/>
      <c r="D268" s="259" t="s">
        <v>263</v>
      </c>
      <c r="E268" s="276" t="s">
        <v>1</v>
      </c>
      <c r="F268" s="277" t="s">
        <v>277</v>
      </c>
      <c r="G268" s="275"/>
      <c r="H268" s="278">
        <v>19.41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4" t="s">
        <v>263</v>
      </c>
      <c r="AU268" s="284" t="s">
        <v>91</v>
      </c>
      <c r="AV268" s="14" t="s">
        <v>231</v>
      </c>
      <c r="AW268" s="14" t="s">
        <v>38</v>
      </c>
      <c r="AX268" s="14" t="s">
        <v>89</v>
      </c>
      <c r="AY268" s="284" t="s">
        <v>224</v>
      </c>
    </row>
    <row r="269" s="2" customFormat="1" ht="21.75" customHeight="1">
      <c r="A269" s="38"/>
      <c r="B269" s="39"/>
      <c r="C269" s="246" t="s">
        <v>443</v>
      </c>
      <c r="D269" s="246" t="s">
        <v>226</v>
      </c>
      <c r="E269" s="247" t="s">
        <v>776</v>
      </c>
      <c r="F269" s="248" t="s">
        <v>777</v>
      </c>
      <c r="G269" s="249" t="s">
        <v>229</v>
      </c>
      <c r="H269" s="250">
        <v>19.41</v>
      </c>
      <c r="I269" s="251"/>
      <c r="J269" s="252">
        <f>ROUND(I269*H269,2)</f>
        <v>0</v>
      </c>
      <c r="K269" s="248" t="s">
        <v>230</v>
      </c>
      <c r="L269" s="44"/>
      <c r="M269" s="253" t="s">
        <v>1</v>
      </c>
      <c r="N269" s="254" t="s">
        <v>47</v>
      </c>
      <c r="O269" s="91"/>
      <c r="P269" s="255">
        <f>O269*H269</f>
        <v>0</v>
      </c>
      <c r="Q269" s="255">
        <v>3.6000000000000001E-05</v>
      </c>
      <c r="R269" s="255">
        <f>Q269*H269</f>
        <v>0.00069875999999999998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231</v>
      </c>
      <c r="AT269" s="257" t="s">
        <v>226</v>
      </c>
      <c r="AU269" s="257" t="s">
        <v>91</v>
      </c>
      <c r="AY269" s="16" t="s">
        <v>224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6" t="s">
        <v>89</v>
      </c>
      <c r="BK269" s="258">
        <f>ROUND(I269*H269,2)</f>
        <v>0</v>
      </c>
      <c r="BL269" s="16" t="s">
        <v>231</v>
      </c>
      <c r="BM269" s="257" t="s">
        <v>1029</v>
      </c>
    </row>
    <row r="270" s="2" customFormat="1" ht="16.5" customHeight="1">
      <c r="A270" s="38"/>
      <c r="B270" s="39"/>
      <c r="C270" s="246" t="s">
        <v>448</v>
      </c>
      <c r="D270" s="246" t="s">
        <v>226</v>
      </c>
      <c r="E270" s="247" t="s">
        <v>779</v>
      </c>
      <c r="F270" s="248" t="s">
        <v>780</v>
      </c>
      <c r="G270" s="249" t="s">
        <v>268</v>
      </c>
      <c r="H270" s="250">
        <v>0.36799999999999999</v>
      </c>
      <c r="I270" s="251"/>
      <c r="J270" s="252">
        <f>ROUND(I270*H270,2)</f>
        <v>0</v>
      </c>
      <c r="K270" s="248" t="s">
        <v>230</v>
      </c>
      <c r="L270" s="44"/>
      <c r="M270" s="253" t="s">
        <v>1</v>
      </c>
      <c r="N270" s="254" t="s">
        <v>47</v>
      </c>
      <c r="O270" s="91"/>
      <c r="P270" s="255">
        <f>O270*H270</f>
        <v>0</v>
      </c>
      <c r="Q270" s="255">
        <v>1.0383020000000001</v>
      </c>
      <c r="R270" s="255">
        <f>Q270*H270</f>
        <v>0.382095136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231</v>
      </c>
      <c r="AT270" s="257" t="s">
        <v>226</v>
      </c>
      <c r="AU270" s="257" t="s">
        <v>91</v>
      </c>
      <c r="AY270" s="16" t="s">
        <v>224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6" t="s">
        <v>89</v>
      </c>
      <c r="BK270" s="258">
        <f>ROUND(I270*H270,2)</f>
        <v>0</v>
      </c>
      <c r="BL270" s="16" t="s">
        <v>231</v>
      </c>
      <c r="BM270" s="257" t="s">
        <v>1041</v>
      </c>
    </row>
    <row r="271" s="13" customFormat="1">
      <c r="A271" s="13"/>
      <c r="B271" s="263"/>
      <c r="C271" s="264"/>
      <c r="D271" s="259" t="s">
        <v>263</v>
      </c>
      <c r="E271" s="273" t="s">
        <v>1</v>
      </c>
      <c r="F271" s="265" t="s">
        <v>1846</v>
      </c>
      <c r="G271" s="264"/>
      <c r="H271" s="266">
        <v>0.36799999999999999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2" t="s">
        <v>263</v>
      </c>
      <c r="AU271" s="272" t="s">
        <v>91</v>
      </c>
      <c r="AV271" s="13" t="s">
        <v>91</v>
      </c>
      <c r="AW271" s="13" t="s">
        <v>38</v>
      </c>
      <c r="AX271" s="13" t="s">
        <v>82</v>
      </c>
      <c r="AY271" s="272" t="s">
        <v>224</v>
      </c>
    </row>
    <row r="272" s="14" customFormat="1">
      <c r="A272" s="14"/>
      <c r="B272" s="274"/>
      <c r="C272" s="275"/>
      <c r="D272" s="259" t="s">
        <v>263</v>
      </c>
      <c r="E272" s="276" t="s">
        <v>1</v>
      </c>
      <c r="F272" s="277" t="s">
        <v>277</v>
      </c>
      <c r="G272" s="275"/>
      <c r="H272" s="278">
        <v>0.36799999999999999</v>
      </c>
      <c r="I272" s="279"/>
      <c r="J272" s="275"/>
      <c r="K272" s="275"/>
      <c r="L272" s="280"/>
      <c r="M272" s="281"/>
      <c r="N272" s="282"/>
      <c r="O272" s="282"/>
      <c r="P272" s="282"/>
      <c r="Q272" s="282"/>
      <c r="R272" s="282"/>
      <c r="S272" s="282"/>
      <c r="T272" s="28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4" t="s">
        <v>263</v>
      </c>
      <c r="AU272" s="284" t="s">
        <v>91</v>
      </c>
      <c r="AV272" s="14" t="s">
        <v>231</v>
      </c>
      <c r="AW272" s="14" t="s">
        <v>38</v>
      </c>
      <c r="AX272" s="14" t="s">
        <v>89</v>
      </c>
      <c r="AY272" s="284" t="s">
        <v>224</v>
      </c>
    </row>
    <row r="273" s="12" customFormat="1" ht="22.8" customHeight="1">
      <c r="A273" s="12"/>
      <c r="B273" s="230"/>
      <c r="C273" s="231"/>
      <c r="D273" s="232" t="s">
        <v>81</v>
      </c>
      <c r="E273" s="244" t="s">
        <v>231</v>
      </c>
      <c r="F273" s="244" t="s">
        <v>347</v>
      </c>
      <c r="G273" s="231"/>
      <c r="H273" s="231"/>
      <c r="I273" s="234"/>
      <c r="J273" s="245">
        <f>BK273</f>
        <v>0</v>
      </c>
      <c r="K273" s="231"/>
      <c r="L273" s="236"/>
      <c r="M273" s="237"/>
      <c r="N273" s="238"/>
      <c r="O273" s="238"/>
      <c r="P273" s="239">
        <f>SUM(P274:P287)</f>
        <v>0</v>
      </c>
      <c r="Q273" s="238"/>
      <c r="R273" s="239">
        <f>SUM(R274:R287)</f>
        <v>73.279201119999996</v>
      </c>
      <c r="S273" s="238"/>
      <c r="T273" s="240">
        <f>SUM(T274:T287)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41" t="s">
        <v>89</v>
      </c>
      <c r="AT273" s="242" t="s">
        <v>81</v>
      </c>
      <c r="AU273" s="242" t="s">
        <v>89</v>
      </c>
      <c r="AY273" s="241" t="s">
        <v>224</v>
      </c>
      <c r="BK273" s="243">
        <f>SUM(BK274:BK287)</f>
        <v>0</v>
      </c>
    </row>
    <row r="274" s="2" customFormat="1" ht="21.75" customHeight="1">
      <c r="A274" s="38"/>
      <c r="B274" s="39"/>
      <c r="C274" s="246" t="s">
        <v>452</v>
      </c>
      <c r="D274" s="246" t="s">
        <v>226</v>
      </c>
      <c r="E274" s="247" t="s">
        <v>349</v>
      </c>
      <c r="F274" s="248" t="s">
        <v>350</v>
      </c>
      <c r="G274" s="249" t="s">
        <v>229</v>
      </c>
      <c r="H274" s="250">
        <v>20.800000000000001</v>
      </c>
      <c r="I274" s="251"/>
      <c r="J274" s="252">
        <f>ROUND(I274*H274,2)</f>
        <v>0</v>
      </c>
      <c r="K274" s="248" t="s">
        <v>230</v>
      </c>
      <c r="L274" s="44"/>
      <c r="M274" s="253" t="s">
        <v>1</v>
      </c>
      <c r="N274" s="254" t="s">
        <v>47</v>
      </c>
      <c r="O274" s="91"/>
      <c r="P274" s="255">
        <f>O274*H274</f>
        <v>0</v>
      </c>
      <c r="Q274" s="255">
        <v>0.22797600000000001</v>
      </c>
      <c r="R274" s="255">
        <f>Q274*H274</f>
        <v>4.7419008000000007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231</v>
      </c>
      <c r="AT274" s="257" t="s">
        <v>226</v>
      </c>
      <c r="AU274" s="257" t="s">
        <v>91</v>
      </c>
      <c r="AY274" s="16" t="s">
        <v>224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6" t="s">
        <v>89</v>
      </c>
      <c r="BK274" s="258">
        <f>ROUND(I274*H274,2)</f>
        <v>0</v>
      </c>
      <c r="BL274" s="16" t="s">
        <v>231</v>
      </c>
      <c r="BM274" s="257" t="s">
        <v>1048</v>
      </c>
    </row>
    <row r="275" s="2" customFormat="1">
      <c r="A275" s="38"/>
      <c r="B275" s="39"/>
      <c r="C275" s="40"/>
      <c r="D275" s="259" t="s">
        <v>261</v>
      </c>
      <c r="E275" s="40"/>
      <c r="F275" s="260" t="s">
        <v>1727</v>
      </c>
      <c r="G275" s="40"/>
      <c r="H275" s="40"/>
      <c r="I275" s="154"/>
      <c r="J275" s="40"/>
      <c r="K275" s="40"/>
      <c r="L275" s="44"/>
      <c r="M275" s="261"/>
      <c r="N275" s="262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6" t="s">
        <v>261</v>
      </c>
      <c r="AU275" s="16" t="s">
        <v>91</v>
      </c>
    </row>
    <row r="276" s="13" customFormat="1">
      <c r="A276" s="13"/>
      <c r="B276" s="263"/>
      <c r="C276" s="264"/>
      <c r="D276" s="259" t="s">
        <v>263</v>
      </c>
      <c r="E276" s="273" t="s">
        <v>1</v>
      </c>
      <c r="F276" s="265" t="s">
        <v>1847</v>
      </c>
      <c r="G276" s="264"/>
      <c r="H276" s="266">
        <v>20.800000000000001</v>
      </c>
      <c r="I276" s="267"/>
      <c r="J276" s="264"/>
      <c r="K276" s="264"/>
      <c r="L276" s="268"/>
      <c r="M276" s="269"/>
      <c r="N276" s="270"/>
      <c r="O276" s="270"/>
      <c r="P276" s="270"/>
      <c r="Q276" s="270"/>
      <c r="R276" s="270"/>
      <c r="S276" s="270"/>
      <c r="T276" s="27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2" t="s">
        <v>263</v>
      </c>
      <c r="AU276" s="272" t="s">
        <v>91</v>
      </c>
      <c r="AV276" s="13" t="s">
        <v>91</v>
      </c>
      <c r="AW276" s="13" t="s">
        <v>38</v>
      </c>
      <c r="AX276" s="13" t="s">
        <v>82</v>
      </c>
      <c r="AY276" s="272" t="s">
        <v>224</v>
      </c>
    </row>
    <row r="277" s="14" customFormat="1">
      <c r="A277" s="14"/>
      <c r="B277" s="274"/>
      <c r="C277" s="275"/>
      <c r="D277" s="259" t="s">
        <v>263</v>
      </c>
      <c r="E277" s="276" t="s">
        <v>1</v>
      </c>
      <c r="F277" s="277" t="s">
        <v>277</v>
      </c>
      <c r="G277" s="275"/>
      <c r="H277" s="278">
        <v>20.800000000000001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4" t="s">
        <v>263</v>
      </c>
      <c r="AU277" s="284" t="s">
        <v>91</v>
      </c>
      <c r="AV277" s="14" t="s">
        <v>231</v>
      </c>
      <c r="AW277" s="14" t="s">
        <v>38</v>
      </c>
      <c r="AX277" s="14" t="s">
        <v>89</v>
      </c>
      <c r="AY277" s="284" t="s">
        <v>224</v>
      </c>
    </row>
    <row r="278" s="2" customFormat="1" ht="21.75" customHeight="1">
      <c r="A278" s="38"/>
      <c r="B278" s="39"/>
      <c r="C278" s="246" t="s">
        <v>456</v>
      </c>
      <c r="D278" s="246" t="s">
        <v>226</v>
      </c>
      <c r="E278" s="247" t="s">
        <v>1346</v>
      </c>
      <c r="F278" s="248" t="s">
        <v>1347</v>
      </c>
      <c r="G278" s="249" t="s">
        <v>247</v>
      </c>
      <c r="H278" s="250">
        <v>1.26</v>
      </c>
      <c r="I278" s="251"/>
      <c r="J278" s="252">
        <f>ROUND(I278*H278,2)</f>
        <v>0</v>
      </c>
      <c r="K278" s="248" t="s">
        <v>230</v>
      </c>
      <c r="L278" s="44"/>
      <c r="M278" s="253" t="s">
        <v>1</v>
      </c>
      <c r="N278" s="254" t="s">
        <v>47</v>
      </c>
      <c r="O278" s="91"/>
      <c r="P278" s="255">
        <f>O278*H278</f>
        <v>0</v>
      </c>
      <c r="Q278" s="255">
        <v>2.0032199999999998</v>
      </c>
      <c r="R278" s="255">
        <f>Q278*H278</f>
        <v>2.5240571999999997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231</v>
      </c>
      <c r="AT278" s="257" t="s">
        <v>226</v>
      </c>
      <c r="AU278" s="257" t="s">
        <v>91</v>
      </c>
      <c r="AY278" s="16" t="s">
        <v>224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6" t="s">
        <v>89</v>
      </c>
      <c r="BK278" s="258">
        <f>ROUND(I278*H278,2)</f>
        <v>0</v>
      </c>
      <c r="BL278" s="16" t="s">
        <v>231</v>
      </c>
      <c r="BM278" s="257" t="s">
        <v>1058</v>
      </c>
    </row>
    <row r="279" s="13" customFormat="1">
      <c r="A279" s="13"/>
      <c r="B279" s="263"/>
      <c r="C279" s="264"/>
      <c r="D279" s="259" t="s">
        <v>263</v>
      </c>
      <c r="E279" s="273" t="s">
        <v>1</v>
      </c>
      <c r="F279" s="265" t="s">
        <v>1848</v>
      </c>
      <c r="G279" s="264"/>
      <c r="H279" s="266">
        <v>1.26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2" t="s">
        <v>263</v>
      </c>
      <c r="AU279" s="272" t="s">
        <v>91</v>
      </c>
      <c r="AV279" s="13" t="s">
        <v>91</v>
      </c>
      <c r="AW279" s="13" t="s">
        <v>38</v>
      </c>
      <c r="AX279" s="13" t="s">
        <v>82</v>
      </c>
      <c r="AY279" s="272" t="s">
        <v>224</v>
      </c>
    </row>
    <row r="280" s="14" customFormat="1">
      <c r="A280" s="14"/>
      <c r="B280" s="274"/>
      <c r="C280" s="275"/>
      <c r="D280" s="259" t="s">
        <v>263</v>
      </c>
      <c r="E280" s="276" t="s">
        <v>1</v>
      </c>
      <c r="F280" s="277" t="s">
        <v>277</v>
      </c>
      <c r="G280" s="275"/>
      <c r="H280" s="278">
        <v>1.26</v>
      </c>
      <c r="I280" s="279"/>
      <c r="J280" s="275"/>
      <c r="K280" s="275"/>
      <c r="L280" s="280"/>
      <c r="M280" s="281"/>
      <c r="N280" s="282"/>
      <c r="O280" s="282"/>
      <c r="P280" s="282"/>
      <c r="Q280" s="282"/>
      <c r="R280" s="282"/>
      <c r="S280" s="282"/>
      <c r="T280" s="28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4" t="s">
        <v>263</v>
      </c>
      <c r="AU280" s="284" t="s">
        <v>91</v>
      </c>
      <c r="AV280" s="14" t="s">
        <v>231</v>
      </c>
      <c r="AW280" s="14" t="s">
        <v>38</v>
      </c>
      <c r="AX280" s="14" t="s">
        <v>89</v>
      </c>
      <c r="AY280" s="284" t="s">
        <v>224</v>
      </c>
    </row>
    <row r="281" s="2" customFormat="1" ht="21.75" customHeight="1">
      <c r="A281" s="38"/>
      <c r="B281" s="39"/>
      <c r="C281" s="246" t="s">
        <v>459</v>
      </c>
      <c r="D281" s="246" t="s">
        <v>226</v>
      </c>
      <c r="E281" s="247" t="s">
        <v>1350</v>
      </c>
      <c r="F281" s="248" t="s">
        <v>1351</v>
      </c>
      <c r="G281" s="249" t="s">
        <v>229</v>
      </c>
      <c r="H281" s="250">
        <v>51.259999999999998</v>
      </c>
      <c r="I281" s="251"/>
      <c r="J281" s="252">
        <f>ROUND(I281*H281,2)</f>
        <v>0</v>
      </c>
      <c r="K281" s="248" t="s">
        <v>230</v>
      </c>
      <c r="L281" s="44"/>
      <c r="M281" s="253" t="s">
        <v>1</v>
      </c>
      <c r="N281" s="254" t="s">
        <v>47</v>
      </c>
      <c r="O281" s="91"/>
      <c r="P281" s="255">
        <f>O281*H281</f>
        <v>0</v>
      </c>
      <c r="Q281" s="255">
        <v>1.287812</v>
      </c>
      <c r="R281" s="255">
        <f>Q281*H281</f>
        <v>66.013243119999998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231</v>
      </c>
      <c r="AT281" s="257" t="s">
        <v>226</v>
      </c>
      <c r="AU281" s="257" t="s">
        <v>91</v>
      </c>
      <c r="AY281" s="16" t="s">
        <v>224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6" t="s">
        <v>89</v>
      </c>
      <c r="BK281" s="258">
        <f>ROUND(I281*H281,2)</f>
        <v>0</v>
      </c>
      <c r="BL281" s="16" t="s">
        <v>231</v>
      </c>
      <c r="BM281" s="257" t="s">
        <v>1069</v>
      </c>
    </row>
    <row r="282" s="2" customFormat="1">
      <c r="A282" s="38"/>
      <c r="B282" s="39"/>
      <c r="C282" s="40"/>
      <c r="D282" s="259" t="s">
        <v>261</v>
      </c>
      <c r="E282" s="40"/>
      <c r="F282" s="260" t="s">
        <v>1730</v>
      </c>
      <c r="G282" s="40"/>
      <c r="H282" s="40"/>
      <c r="I282" s="154"/>
      <c r="J282" s="40"/>
      <c r="K282" s="40"/>
      <c r="L282" s="44"/>
      <c r="M282" s="261"/>
      <c r="N282" s="262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6" t="s">
        <v>261</v>
      </c>
      <c r="AU282" s="16" t="s">
        <v>91</v>
      </c>
    </row>
    <row r="283" s="13" customFormat="1">
      <c r="A283" s="13"/>
      <c r="B283" s="263"/>
      <c r="C283" s="264"/>
      <c r="D283" s="259" t="s">
        <v>263</v>
      </c>
      <c r="E283" s="273" t="s">
        <v>1</v>
      </c>
      <c r="F283" s="265" t="s">
        <v>1849</v>
      </c>
      <c r="G283" s="264"/>
      <c r="H283" s="266">
        <v>39</v>
      </c>
      <c r="I283" s="267"/>
      <c r="J283" s="264"/>
      <c r="K283" s="264"/>
      <c r="L283" s="268"/>
      <c r="M283" s="269"/>
      <c r="N283" s="270"/>
      <c r="O283" s="270"/>
      <c r="P283" s="270"/>
      <c r="Q283" s="270"/>
      <c r="R283" s="270"/>
      <c r="S283" s="270"/>
      <c r="T283" s="27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2" t="s">
        <v>263</v>
      </c>
      <c r="AU283" s="272" t="s">
        <v>91</v>
      </c>
      <c r="AV283" s="13" t="s">
        <v>91</v>
      </c>
      <c r="AW283" s="13" t="s">
        <v>38</v>
      </c>
      <c r="AX283" s="13" t="s">
        <v>82</v>
      </c>
      <c r="AY283" s="272" t="s">
        <v>224</v>
      </c>
    </row>
    <row r="284" s="13" customFormat="1">
      <c r="A284" s="13"/>
      <c r="B284" s="263"/>
      <c r="C284" s="264"/>
      <c r="D284" s="259" t="s">
        <v>263</v>
      </c>
      <c r="E284" s="273" t="s">
        <v>1</v>
      </c>
      <c r="F284" s="265" t="s">
        <v>1850</v>
      </c>
      <c r="G284" s="264"/>
      <c r="H284" s="266">
        <v>7.5999999999999996</v>
      </c>
      <c r="I284" s="267"/>
      <c r="J284" s="264"/>
      <c r="K284" s="264"/>
      <c r="L284" s="268"/>
      <c r="M284" s="269"/>
      <c r="N284" s="270"/>
      <c r="O284" s="270"/>
      <c r="P284" s="270"/>
      <c r="Q284" s="270"/>
      <c r="R284" s="270"/>
      <c r="S284" s="270"/>
      <c r="T284" s="27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2" t="s">
        <v>263</v>
      </c>
      <c r="AU284" s="272" t="s">
        <v>91</v>
      </c>
      <c r="AV284" s="13" t="s">
        <v>91</v>
      </c>
      <c r="AW284" s="13" t="s">
        <v>38</v>
      </c>
      <c r="AX284" s="13" t="s">
        <v>82</v>
      </c>
      <c r="AY284" s="272" t="s">
        <v>224</v>
      </c>
    </row>
    <row r="285" s="14" customFormat="1">
      <c r="A285" s="14"/>
      <c r="B285" s="274"/>
      <c r="C285" s="275"/>
      <c r="D285" s="259" t="s">
        <v>263</v>
      </c>
      <c r="E285" s="276" t="s">
        <v>1</v>
      </c>
      <c r="F285" s="277" t="s">
        <v>277</v>
      </c>
      <c r="G285" s="275"/>
      <c r="H285" s="278">
        <v>46.600000000000001</v>
      </c>
      <c r="I285" s="279"/>
      <c r="J285" s="275"/>
      <c r="K285" s="275"/>
      <c r="L285" s="280"/>
      <c r="M285" s="281"/>
      <c r="N285" s="282"/>
      <c r="O285" s="282"/>
      <c r="P285" s="282"/>
      <c r="Q285" s="282"/>
      <c r="R285" s="282"/>
      <c r="S285" s="282"/>
      <c r="T285" s="28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4" t="s">
        <v>263</v>
      </c>
      <c r="AU285" s="284" t="s">
        <v>91</v>
      </c>
      <c r="AV285" s="14" t="s">
        <v>231</v>
      </c>
      <c r="AW285" s="14" t="s">
        <v>38</v>
      </c>
      <c r="AX285" s="14" t="s">
        <v>82</v>
      </c>
      <c r="AY285" s="284" t="s">
        <v>224</v>
      </c>
    </row>
    <row r="286" s="13" customFormat="1">
      <c r="A286" s="13"/>
      <c r="B286" s="263"/>
      <c r="C286" s="264"/>
      <c r="D286" s="259" t="s">
        <v>263</v>
      </c>
      <c r="E286" s="273" t="s">
        <v>1</v>
      </c>
      <c r="F286" s="265" t="s">
        <v>1851</v>
      </c>
      <c r="G286" s="264"/>
      <c r="H286" s="266">
        <v>51.259999999999998</v>
      </c>
      <c r="I286" s="267"/>
      <c r="J286" s="264"/>
      <c r="K286" s="264"/>
      <c r="L286" s="268"/>
      <c r="M286" s="269"/>
      <c r="N286" s="270"/>
      <c r="O286" s="270"/>
      <c r="P286" s="270"/>
      <c r="Q286" s="270"/>
      <c r="R286" s="270"/>
      <c r="S286" s="270"/>
      <c r="T286" s="27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2" t="s">
        <v>263</v>
      </c>
      <c r="AU286" s="272" t="s">
        <v>91</v>
      </c>
      <c r="AV286" s="13" t="s">
        <v>91</v>
      </c>
      <c r="AW286" s="13" t="s">
        <v>38</v>
      </c>
      <c r="AX286" s="13" t="s">
        <v>82</v>
      </c>
      <c r="AY286" s="272" t="s">
        <v>224</v>
      </c>
    </row>
    <row r="287" s="14" customFormat="1">
      <c r="A287" s="14"/>
      <c r="B287" s="274"/>
      <c r="C287" s="275"/>
      <c r="D287" s="259" t="s">
        <v>263</v>
      </c>
      <c r="E287" s="276" t="s">
        <v>1</v>
      </c>
      <c r="F287" s="277" t="s">
        <v>277</v>
      </c>
      <c r="G287" s="275"/>
      <c r="H287" s="278">
        <v>51.259999999999998</v>
      </c>
      <c r="I287" s="279"/>
      <c r="J287" s="275"/>
      <c r="K287" s="275"/>
      <c r="L287" s="280"/>
      <c r="M287" s="281"/>
      <c r="N287" s="282"/>
      <c r="O287" s="282"/>
      <c r="P287" s="282"/>
      <c r="Q287" s="282"/>
      <c r="R287" s="282"/>
      <c r="S287" s="282"/>
      <c r="T287" s="28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4" t="s">
        <v>263</v>
      </c>
      <c r="AU287" s="284" t="s">
        <v>91</v>
      </c>
      <c r="AV287" s="14" t="s">
        <v>231</v>
      </c>
      <c r="AW287" s="14" t="s">
        <v>38</v>
      </c>
      <c r="AX287" s="14" t="s">
        <v>89</v>
      </c>
      <c r="AY287" s="284" t="s">
        <v>224</v>
      </c>
    </row>
    <row r="288" s="12" customFormat="1" ht="22.8" customHeight="1">
      <c r="A288" s="12"/>
      <c r="B288" s="230"/>
      <c r="C288" s="231"/>
      <c r="D288" s="232" t="s">
        <v>81</v>
      </c>
      <c r="E288" s="244" t="s">
        <v>249</v>
      </c>
      <c r="F288" s="244" t="s">
        <v>375</v>
      </c>
      <c r="G288" s="231"/>
      <c r="H288" s="231"/>
      <c r="I288" s="234"/>
      <c r="J288" s="245">
        <f>BK288</f>
        <v>0</v>
      </c>
      <c r="K288" s="231"/>
      <c r="L288" s="236"/>
      <c r="M288" s="237"/>
      <c r="N288" s="238"/>
      <c r="O288" s="238"/>
      <c r="P288" s="239">
        <f>SUM(P289:P298)</f>
        <v>0</v>
      </c>
      <c r="Q288" s="238"/>
      <c r="R288" s="239">
        <f>SUM(R289:R298)</f>
        <v>0.0080680900499999989</v>
      </c>
      <c r="S288" s="238"/>
      <c r="T288" s="240">
        <f>SUM(T289:T298)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41" t="s">
        <v>89</v>
      </c>
      <c r="AT288" s="242" t="s">
        <v>81</v>
      </c>
      <c r="AU288" s="242" t="s">
        <v>89</v>
      </c>
      <c r="AY288" s="241" t="s">
        <v>224</v>
      </c>
      <c r="BK288" s="243">
        <f>SUM(BK289:BK298)</f>
        <v>0</v>
      </c>
    </row>
    <row r="289" s="2" customFormat="1" ht="21.75" customHeight="1">
      <c r="A289" s="38"/>
      <c r="B289" s="39"/>
      <c r="C289" s="246" t="s">
        <v>466</v>
      </c>
      <c r="D289" s="246" t="s">
        <v>226</v>
      </c>
      <c r="E289" s="247" t="s">
        <v>1369</v>
      </c>
      <c r="F289" s="248" t="s">
        <v>1370</v>
      </c>
      <c r="G289" s="249" t="s">
        <v>239</v>
      </c>
      <c r="H289" s="250">
        <v>5.75</v>
      </c>
      <c r="I289" s="251"/>
      <c r="J289" s="252">
        <f>ROUND(I289*H289,2)</f>
        <v>0</v>
      </c>
      <c r="K289" s="248" t="s">
        <v>230</v>
      </c>
      <c r="L289" s="44"/>
      <c r="M289" s="253" t="s">
        <v>1</v>
      </c>
      <c r="N289" s="254" t="s">
        <v>47</v>
      </c>
      <c r="O289" s="91"/>
      <c r="P289" s="255">
        <f>O289*H289</f>
        <v>0</v>
      </c>
      <c r="Q289" s="255">
        <v>0.00068453739999999996</v>
      </c>
      <c r="R289" s="255">
        <f>Q289*H289</f>
        <v>0.0039360900499999995</v>
      </c>
      <c r="S289" s="255">
        <v>0</v>
      </c>
      <c r="T289" s="25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57" t="s">
        <v>231</v>
      </c>
      <c r="AT289" s="257" t="s">
        <v>226</v>
      </c>
      <c r="AU289" s="257" t="s">
        <v>91</v>
      </c>
      <c r="AY289" s="16" t="s">
        <v>224</v>
      </c>
      <c r="BE289" s="258">
        <f>IF(N289="základní",J289,0)</f>
        <v>0</v>
      </c>
      <c r="BF289" s="258">
        <f>IF(N289="snížená",J289,0)</f>
        <v>0</v>
      </c>
      <c r="BG289" s="258">
        <f>IF(N289="zákl. přenesená",J289,0)</f>
        <v>0</v>
      </c>
      <c r="BH289" s="258">
        <f>IF(N289="sníž. přenesená",J289,0)</f>
        <v>0</v>
      </c>
      <c r="BI289" s="258">
        <f>IF(N289="nulová",J289,0)</f>
        <v>0</v>
      </c>
      <c r="BJ289" s="16" t="s">
        <v>89</v>
      </c>
      <c r="BK289" s="258">
        <f>ROUND(I289*H289,2)</f>
        <v>0</v>
      </c>
      <c r="BL289" s="16" t="s">
        <v>231</v>
      </c>
      <c r="BM289" s="257" t="s">
        <v>1077</v>
      </c>
    </row>
    <row r="290" s="2" customFormat="1">
      <c r="A290" s="38"/>
      <c r="B290" s="39"/>
      <c r="C290" s="40"/>
      <c r="D290" s="259" t="s">
        <v>261</v>
      </c>
      <c r="E290" s="40"/>
      <c r="F290" s="260" t="s">
        <v>1581</v>
      </c>
      <c r="G290" s="40"/>
      <c r="H290" s="40"/>
      <c r="I290" s="154"/>
      <c r="J290" s="40"/>
      <c r="K290" s="40"/>
      <c r="L290" s="44"/>
      <c r="M290" s="261"/>
      <c r="N290" s="262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6" t="s">
        <v>261</v>
      </c>
      <c r="AU290" s="16" t="s">
        <v>91</v>
      </c>
    </row>
    <row r="291" s="13" customFormat="1">
      <c r="A291" s="13"/>
      <c r="B291" s="263"/>
      <c r="C291" s="264"/>
      <c r="D291" s="259" t="s">
        <v>263</v>
      </c>
      <c r="E291" s="273" t="s">
        <v>1</v>
      </c>
      <c r="F291" s="265" t="s">
        <v>1852</v>
      </c>
      <c r="G291" s="264"/>
      <c r="H291" s="266">
        <v>5.75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2" t="s">
        <v>263</v>
      </c>
      <c r="AU291" s="272" t="s">
        <v>91</v>
      </c>
      <c r="AV291" s="13" t="s">
        <v>91</v>
      </c>
      <c r="AW291" s="13" t="s">
        <v>38</v>
      </c>
      <c r="AX291" s="13" t="s">
        <v>82</v>
      </c>
      <c r="AY291" s="272" t="s">
        <v>224</v>
      </c>
    </row>
    <row r="292" s="14" customFormat="1">
      <c r="A292" s="14"/>
      <c r="B292" s="274"/>
      <c r="C292" s="275"/>
      <c r="D292" s="259" t="s">
        <v>263</v>
      </c>
      <c r="E292" s="276" t="s">
        <v>1</v>
      </c>
      <c r="F292" s="277" t="s">
        <v>277</v>
      </c>
      <c r="G292" s="275"/>
      <c r="H292" s="278">
        <v>5.75</v>
      </c>
      <c r="I292" s="279"/>
      <c r="J292" s="275"/>
      <c r="K292" s="275"/>
      <c r="L292" s="280"/>
      <c r="M292" s="281"/>
      <c r="N292" s="282"/>
      <c r="O292" s="282"/>
      <c r="P292" s="282"/>
      <c r="Q292" s="282"/>
      <c r="R292" s="282"/>
      <c r="S292" s="282"/>
      <c r="T292" s="28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4" t="s">
        <v>263</v>
      </c>
      <c r="AU292" s="284" t="s">
        <v>91</v>
      </c>
      <c r="AV292" s="14" t="s">
        <v>231</v>
      </c>
      <c r="AW292" s="14" t="s">
        <v>38</v>
      </c>
      <c r="AX292" s="14" t="s">
        <v>89</v>
      </c>
      <c r="AY292" s="284" t="s">
        <v>224</v>
      </c>
    </row>
    <row r="293" s="2" customFormat="1" ht="16.5" customHeight="1">
      <c r="A293" s="38"/>
      <c r="B293" s="39"/>
      <c r="C293" s="246" t="s">
        <v>470</v>
      </c>
      <c r="D293" s="246" t="s">
        <v>226</v>
      </c>
      <c r="E293" s="247" t="s">
        <v>1363</v>
      </c>
      <c r="F293" s="248" t="s">
        <v>1364</v>
      </c>
      <c r="G293" s="249" t="s">
        <v>229</v>
      </c>
      <c r="H293" s="250">
        <v>8.2639999999999993</v>
      </c>
      <c r="I293" s="251"/>
      <c r="J293" s="252">
        <f>ROUND(I293*H293,2)</f>
        <v>0</v>
      </c>
      <c r="K293" s="248" t="s">
        <v>230</v>
      </c>
      <c r="L293" s="44"/>
      <c r="M293" s="253" t="s">
        <v>1</v>
      </c>
      <c r="N293" s="254" t="s">
        <v>47</v>
      </c>
      <c r="O293" s="91"/>
      <c r="P293" s="255">
        <f>O293*H293</f>
        <v>0</v>
      </c>
      <c r="Q293" s="255">
        <v>0.00050000000000000001</v>
      </c>
      <c r="R293" s="255">
        <f>Q293*H293</f>
        <v>0.0041319999999999994</v>
      </c>
      <c r="S293" s="255">
        <v>0</v>
      </c>
      <c r="T293" s="25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231</v>
      </c>
      <c r="AT293" s="257" t="s">
        <v>226</v>
      </c>
      <c r="AU293" s="257" t="s">
        <v>91</v>
      </c>
      <c r="AY293" s="16" t="s">
        <v>224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6" t="s">
        <v>89</v>
      </c>
      <c r="BK293" s="258">
        <f>ROUND(I293*H293,2)</f>
        <v>0</v>
      </c>
      <c r="BL293" s="16" t="s">
        <v>231</v>
      </c>
      <c r="BM293" s="257" t="s">
        <v>1089</v>
      </c>
    </row>
    <row r="294" s="13" customFormat="1">
      <c r="A294" s="13"/>
      <c r="B294" s="263"/>
      <c r="C294" s="264"/>
      <c r="D294" s="259" t="s">
        <v>263</v>
      </c>
      <c r="E294" s="273" t="s">
        <v>1</v>
      </c>
      <c r="F294" s="265" t="s">
        <v>1853</v>
      </c>
      <c r="G294" s="264"/>
      <c r="H294" s="266">
        <v>7.2699999999999996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263</v>
      </c>
      <c r="AU294" s="272" t="s">
        <v>91</v>
      </c>
      <c r="AV294" s="13" t="s">
        <v>91</v>
      </c>
      <c r="AW294" s="13" t="s">
        <v>38</v>
      </c>
      <c r="AX294" s="13" t="s">
        <v>82</v>
      </c>
      <c r="AY294" s="272" t="s">
        <v>224</v>
      </c>
    </row>
    <row r="295" s="13" customFormat="1">
      <c r="A295" s="13"/>
      <c r="B295" s="263"/>
      <c r="C295" s="264"/>
      <c r="D295" s="259" t="s">
        <v>263</v>
      </c>
      <c r="E295" s="273" t="s">
        <v>1</v>
      </c>
      <c r="F295" s="265" t="s">
        <v>1854</v>
      </c>
      <c r="G295" s="264"/>
      <c r="H295" s="266">
        <v>0.59999999999999998</v>
      </c>
      <c r="I295" s="267"/>
      <c r="J295" s="264"/>
      <c r="K295" s="264"/>
      <c r="L295" s="268"/>
      <c r="M295" s="269"/>
      <c r="N295" s="270"/>
      <c r="O295" s="270"/>
      <c r="P295" s="270"/>
      <c r="Q295" s="270"/>
      <c r="R295" s="270"/>
      <c r="S295" s="270"/>
      <c r="T295" s="27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2" t="s">
        <v>263</v>
      </c>
      <c r="AU295" s="272" t="s">
        <v>91</v>
      </c>
      <c r="AV295" s="13" t="s">
        <v>91</v>
      </c>
      <c r="AW295" s="13" t="s">
        <v>38</v>
      </c>
      <c r="AX295" s="13" t="s">
        <v>82</v>
      </c>
      <c r="AY295" s="272" t="s">
        <v>224</v>
      </c>
    </row>
    <row r="296" s="14" customFormat="1">
      <c r="A296" s="14"/>
      <c r="B296" s="274"/>
      <c r="C296" s="275"/>
      <c r="D296" s="259" t="s">
        <v>263</v>
      </c>
      <c r="E296" s="276" t="s">
        <v>1</v>
      </c>
      <c r="F296" s="277" t="s">
        <v>277</v>
      </c>
      <c r="G296" s="275"/>
      <c r="H296" s="278">
        <v>7.8700000000000001</v>
      </c>
      <c r="I296" s="279"/>
      <c r="J296" s="275"/>
      <c r="K296" s="275"/>
      <c r="L296" s="280"/>
      <c r="M296" s="281"/>
      <c r="N296" s="282"/>
      <c r="O296" s="282"/>
      <c r="P296" s="282"/>
      <c r="Q296" s="282"/>
      <c r="R296" s="282"/>
      <c r="S296" s="282"/>
      <c r="T296" s="28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4" t="s">
        <v>263</v>
      </c>
      <c r="AU296" s="284" t="s">
        <v>91</v>
      </c>
      <c r="AV296" s="14" t="s">
        <v>231</v>
      </c>
      <c r="AW296" s="14" t="s">
        <v>38</v>
      </c>
      <c r="AX296" s="14" t="s">
        <v>82</v>
      </c>
      <c r="AY296" s="284" t="s">
        <v>224</v>
      </c>
    </row>
    <row r="297" s="13" customFormat="1">
      <c r="A297" s="13"/>
      <c r="B297" s="263"/>
      <c r="C297" s="264"/>
      <c r="D297" s="259" t="s">
        <v>263</v>
      </c>
      <c r="E297" s="273" t="s">
        <v>1</v>
      </c>
      <c r="F297" s="265" t="s">
        <v>1855</v>
      </c>
      <c r="G297" s="264"/>
      <c r="H297" s="266">
        <v>8.2639999999999993</v>
      </c>
      <c r="I297" s="267"/>
      <c r="J297" s="264"/>
      <c r="K297" s="264"/>
      <c r="L297" s="268"/>
      <c r="M297" s="269"/>
      <c r="N297" s="270"/>
      <c r="O297" s="270"/>
      <c r="P297" s="270"/>
      <c r="Q297" s="270"/>
      <c r="R297" s="270"/>
      <c r="S297" s="270"/>
      <c r="T297" s="27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2" t="s">
        <v>263</v>
      </c>
      <c r="AU297" s="272" t="s">
        <v>91</v>
      </c>
      <c r="AV297" s="13" t="s">
        <v>91</v>
      </c>
      <c r="AW297" s="13" t="s">
        <v>38</v>
      </c>
      <c r="AX297" s="13" t="s">
        <v>82</v>
      </c>
      <c r="AY297" s="272" t="s">
        <v>224</v>
      </c>
    </row>
    <row r="298" s="14" customFormat="1">
      <c r="A298" s="14"/>
      <c r="B298" s="274"/>
      <c r="C298" s="275"/>
      <c r="D298" s="259" t="s">
        <v>263</v>
      </c>
      <c r="E298" s="276" t="s">
        <v>1</v>
      </c>
      <c r="F298" s="277" t="s">
        <v>277</v>
      </c>
      <c r="G298" s="275"/>
      <c r="H298" s="278">
        <v>8.2639999999999993</v>
      </c>
      <c r="I298" s="279"/>
      <c r="J298" s="275"/>
      <c r="K298" s="275"/>
      <c r="L298" s="280"/>
      <c r="M298" s="281"/>
      <c r="N298" s="282"/>
      <c r="O298" s="282"/>
      <c r="P298" s="282"/>
      <c r="Q298" s="282"/>
      <c r="R298" s="282"/>
      <c r="S298" s="282"/>
      <c r="T298" s="28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4" t="s">
        <v>263</v>
      </c>
      <c r="AU298" s="284" t="s">
        <v>91</v>
      </c>
      <c r="AV298" s="14" t="s">
        <v>231</v>
      </c>
      <c r="AW298" s="14" t="s">
        <v>38</v>
      </c>
      <c r="AX298" s="14" t="s">
        <v>89</v>
      </c>
      <c r="AY298" s="284" t="s">
        <v>224</v>
      </c>
    </row>
    <row r="299" s="12" customFormat="1" ht="22.8" customHeight="1">
      <c r="A299" s="12"/>
      <c r="B299" s="230"/>
      <c r="C299" s="231"/>
      <c r="D299" s="232" t="s">
        <v>81</v>
      </c>
      <c r="E299" s="244" t="s">
        <v>265</v>
      </c>
      <c r="F299" s="244" t="s">
        <v>396</v>
      </c>
      <c r="G299" s="231"/>
      <c r="H299" s="231"/>
      <c r="I299" s="234"/>
      <c r="J299" s="245">
        <f>BK299</f>
        <v>0</v>
      </c>
      <c r="K299" s="231"/>
      <c r="L299" s="236"/>
      <c r="M299" s="237"/>
      <c r="N299" s="238"/>
      <c r="O299" s="238"/>
      <c r="P299" s="239">
        <f>SUM(P300:P323)</f>
        <v>0</v>
      </c>
      <c r="Q299" s="238"/>
      <c r="R299" s="239">
        <f>SUM(R300:R323)</f>
        <v>13.8148635</v>
      </c>
      <c r="S299" s="238"/>
      <c r="T299" s="240">
        <f>SUM(T300:T323)</f>
        <v>40.821400000000011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41" t="s">
        <v>89</v>
      </c>
      <c r="AT299" s="242" t="s">
        <v>81</v>
      </c>
      <c r="AU299" s="242" t="s">
        <v>89</v>
      </c>
      <c r="AY299" s="241" t="s">
        <v>224</v>
      </c>
      <c r="BK299" s="243">
        <f>SUM(BK300:BK323)</f>
        <v>0</v>
      </c>
    </row>
    <row r="300" s="2" customFormat="1" ht="16.5" customHeight="1">
      <c r="A300" s="38"/>
      <c r="B300" s="39"/>
      <c r="C300" s="246" t="s">
        <v>478</v>
      </c>
      <c r="D300" s="246" t="s">
        <v>226</v>
      </c>
      <c r="E300" s="247" t="s">
        <v>383</v>
      </c>
      <c r="F300" s="248" t="s">
        <v>384</v>
      </c>
      <c r="G300" s="249" t="s">
        <v>239</v>
      </c>
      <c r="H300" s="250">
        <v>7.5</v>
      </c>
      <c r="I300" s="251"/>
      <c r="J300" s="252">
        <f>ROUND(I300*H300,2)</f>
        <v>0</v>
      </c>
      <c r="K300" s="248" t="s">
        <v>230</v>
      </c>
      <c r="L300" s="44"/>
      <c r="M300" s="253" t="s">
        <v>1</v>
      </c>
      <c r="N300" s="254" t="s">
        <v>47</v>
      </c>
      <c r="O300" s="91"/>
      <c r="P300" s="255">
        <f>O300*H300</f>
        <v>0</v>
      </c>
      <c r="Q300" s="255">
        <v>1.4387608000000001</v>
      </c>
      <c r="R300" s="255">
        <f>Q300*H300</f>
        <v>10.790706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231</v>
      </c>
      <c r="AT300" s="257" t="s">
        <v>226</v>
      </c>
      <c r="AU300" s="257" t="s">
        <v>91</v>
      </c>
      <c r="AY300" s="16" t="s">
        <v>224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6" t="s">
        <v>89</v>
      </c>
      <c r="BK300" s="258">
        <f>ROUND(I300*H300,2)</f>
        <v>0</v>
      </c>
      <c r="BL300" s="16" t="s">
        <v>231</v>
      </c>
      <c r="BM300" s="257" t="s">
        <v>1337</v>
      </c>
    </row>
    <row r="301" s="2" customFormat="1" ht="16.5" customHeight="1">
      <c r="A301" s="38"/>
      <c r="B301" s="39"/>
      <c r="C301" s="285" t="s">
        <v>484</v>
      </c>
      <c r="D301" s="285" t="s">
        <v>283</v>
      </c>
      <c r="E301" s="286" t="s">
        <v>1856</v>
      </c>
      <c r="F301" s="287" t="s">
        <v>1857</v>
      </c>
      <c r="G301" s="288" t="s">
        <v>389</v>
      </c>
      <c r="H301" s="289">
        <v>1</v>
      </c>
      <c r="I301" s="290"/>
      <c r="J301" s="291">
        <f>ROUND(I301*H301,2)</f>
        <v>0</v>
      </c>
      <c r="K301" s="287" t="s">
        <v>1</v>
      </c>
      <c r="L301" s="292"/>
      <c r="M301" s="293" t="s">
        <v>1</v>
      </c>
      <c r="N301" s="294" t="s">
        <v>47</v>
      </c>
      <c r="O301" s="91"/>
      <c r="P301" s="255">
        <f>O301*H301</f>
        <v>0</v>
      </c>
      <c r="Q301" s="255">
        <v>1.25</v>
      </c>
      <c r="R301" s="255">
        <f>Q301*H301</f>
        <v>1.25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257</v>
      </c>
      <c r="AT301" s="257" t="s">
        <v>283</v>
      </c>
      <c r="AU301" s="257" t="s">
        <v>91</v>
      </c>
      <c r="AY301" s="16" t="s">
        <v>224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6" t="s">
        <v>89</v>
      </c>
      <c r="BK301" s="258">
        <f>ROUND(I301*H301,2)</f>
        <v>0</v>
      </c>
      <c r="BL301" s="16" t="s">
        <v>231</v>
      </c>
      <c r="BM301" s="257" t="s">
        <v>1858</v>
      </c>
    </row>
    <row r="302" s="2" customFormat="1">
      <c r="A302" s="38"/>
      <c r="B302" s="39"/>
      <c r="C302" s="40"/>
      <c r="D302" s="259" t="s">
        <v>261</v>
      </c>
      <c r="E302" s="40"/>
      <c r="F302" s="260" t="s">
        <v>1859</v>
      </c>
      <c r="G302" s="40"/>
      <c r="H302" s="40"/>
      <c r="I302" s="154"/>
      <c r="J302" s="40"/>
      <c r="K302" s="40"/>
      <c r="L302" s="44"/>
      <c r="M302" s="261"/>
      <c r="N302" s="262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6" t="s">
        <v>261</v>
      </c>
      <c r="AU302" s="16" t="s">
        <v>91</v>
      </c>
    </row>
    <row r="303" s="2" customFormat="1" ht="16.5" customHeight="1">
      <c r="A303" s="38"/>
      <c r="B303" s="39"/>
      <c r="C303" s="285" t="s">
        <v>490</v>
      </c>
      <c r="D303" s="285" t="s">
        <v>283</v>
      </c>
      <c r="E303" s="286" t="s">
        <v>1736</v>
      </c>
      <c r="F303" s="287" t="s">
        <v>388</v>
      </c>
      <c r="G303" s="288" t="s">
        <v>389</v>
      </c>
      <c r="H303" s="289">
        <v>5</v>
      </c>
      <c r="I303" s="290"/>
      <c r="J303" s="291">
        <f>ROUND(I303*H303,2)</f>
        <v>0</v>
      </c>
      <c r="K303" s="287" t="s">
        <v>1</v>
      </c>
      <c r="L303" s="292"/>
      <c r="M303" s="293" t="s">
        <v>1</v>
      </c>
      <c r="N303" s="294" t="s">
        <v>47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</v>
      </c>
      <c r="T303" s="25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257</v>
      </c>
      <c r="AT303" s="257" t="s">
        <v>283</v>
      </c>
      <c r="AU303" s="257" t="s">
        <v>91</v>
      </c>
      <c r="AY303" s="16" t="s">
        <v>224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6" t="s">
        <v>89</v>
      </c>
      <c r="BK303" s="258">
        <f>ROUND(I303*H303,2)</f>
        <v>0</v>
      </c>
      <c r="BL303" s="16" t="s">
        <v>231</v>
      </c>
      <c r="BM303" s="257" t="s">
        <v>1860</v>
      </c>
    </row>
    <row r="304" s="2" customFormat="1">
      <c r="A304" s="38"/>
      <c r="B304" s="39"/>
      <c r="C304" s="40"/>
      <c r="D304" s="259" t="s">
        <v>261</v>
      </c>
      <c r="E304" s="40"/>
      <c r="F304" s="260" t="s">
        <v>1738</v>
      </c>
      <c r="G304" s="40"/>
      <c r="H304" s="40"/>
      <c r="I304" s="154"/>
      <c r="J304" s="40"/>
      <c r="K304" s="40"/>
      <c r="L304" s="44"/>
      <c r="M304" s="261"/>
      <c r="N304" s="262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6" t="s">
        <v>261</v>
      </c>
      <c r="AU304" s="16" t="s">
        <v>91</v>
      </c>
    </row>
    <row r="305" s="2" customFormat="1" ht="16.5" customHeight="1">
      <c r="A305" s="38"/>
      <c r="B305" s="39"/>
      <c r="C305" s="285" t="s">
        <v>495</v>
      </c>
      <c r="D305" s="285" t="s">
        <v>283</v>
      </c>
      <c r="E305" s="286" t="s">
        <v>1739</v>
      </c>
      <c r="F305" s="287" t="s">
        <v>1740</v>
      </c>
      <c r="G305" s="288" t="s">
        <v>389</v>
      </c>
      <c r="H305" s="289">
        <v>1</v>
      </c>
      <c r="I305" s="290"/>
      <c r="J305" s="291">
        <f>ROUND(I305*H305,2)</f>
        <v>0</v>
      </c>
      <c r="K305" s="287" t="s">
        <v>1</v>
      </c>
      <c r="L305" s="292"/>
      <c r="M305" s="293" t="s">
        <v>1</v>
      </c>
      <c r="N305" s="294" t="s">
        <v>47</v>
      </c>
      <c r="O305" s="91"/>
      <c r="P305" s="255">
        <f>O305*H305</f>
        <v>0</v>
      </c>
      <c r="Q305" s="255">
        <v>0</v>
      </c>
      <c r="R305" s="255">
        <f>Q305*H305</f>
        <v>0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257</v>
      </c>
      <c r="AT305" s="257" t="s">
        <v>283</v>
      </c>
      <c r="AU305" s="257" t="s">
        <v>91</v>
      </c>
      <c r="AY305" s="16" t="s">
        <v>224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6" t="s">
        <v>89</v>
      </c>
      <c r="BK305" s="258">
        <f>ROUND(I305*H305,2)</f>
        <v>0</v>
      </c>
      <c r="BL305" s="16" t="s">
        <v>231</v>
      </c>
      <c r="BM305" s="257" t="s">
        <v>1861</v>
      </c>
    </row>
    <row r="306" s="2" customFormat="1">
      <c r="A306" s="38"/>
      <c r="B306" s="39"/>
      <c r="C306" s="40"/>
      <c r="D306" s="259" t="s">
        <v>261</v>
      </c>
      <c r="E306" s="40"/>
      <c r="F306" s="260" t="s">
        <v>1742</v>
      </c>
      <c r="G306" s="40"/>
      <c r="H306" s="40"/>
      <c r="I306" s="154"/>
      <c r="J306" s="40"/>
      <c r="K306" s="40"/>
      <c r="L306" s="44"/>
      <c r="M306" s="261"/>
      <c r="N306" s="26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6" t="s">
        <v>261</v>
      </c>
      <c r="AU306" s="16" t="s">
        <v>91</v>
      </c>
    </row>
    <row r="307" s="2" customFormat="1" ht="21.75" customHeight="1">
      <c r="A307" s="38"/>
      <c r="B307" s="39"/>
      <c r="C307" s="246" t="s">
        <v>500</v>
      </c>
      <c r="D307" s="246" t="s">
        <v>226</v>
      </c>
      <c r="E307" s="247" t="s">
        <v>1392</v>
      </c>
      <c r="F307" s="248" t="s">
        <v>1393</v>
      </c>
      <c r="G307" s="249" t="s">
        <v>229</v>
      </c>
      <c r="H307" s="250">
        <v>21</v>
      </c>
      <c r="I307" s="251"/>
      <c r="J307" s="252">
        <f>ROUND(I307*H307,2)</f>
        <v>0</v>
      </c>
      <c r="K307" s="248" t="s">
        <v>230</v>
      </c>
      <c r="L307" s="44"/>
      <c r="M307" s="253" t="s">
        <v>1</v>
      </c>
      <c r="N307" s="254" t="s">
        <v>47</v>
      </c>
      <c r="O307" s="91"/>
      <c r="P307" s="255">
        <f>O307*H307</f>
        <v>0</v>
      </c>
      <c r="Q307" s="255">
        <v>0.0012375000000000001</v>
      </c>
      <c r="R307" s="255">
        <f>Q307*H307</f>
        <v>0.025987500000000004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231</v>
      </c>
      <c r="AT307" s="257" t="s">
        <v>226</v>
      </c>
      <c r="AU307" s="257" t="s">
        <v>91</v>
      </c>
      <c r="AY307" s="16" t="s">
        <v>224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6" t="s">
        <v>89</v>
      </c>
      <c r="BK307" s="258">
        <f>ROUND(I307*H307,2)</f>
        <v>0</v>
      </c>
      <c r="BL307" s="16" t="s">
        <v>231</v>
      </c>
      <c r="BM307" s="257" t="s">
        <v>1345</v>
      </c>
    </row>
    <row r="308" s="2" customFormat="1">
      <c r="A308" s="38"/>
      <c r="B308" s="39"/>
      <c r="C308" s="40"/>
      <c r="D308" s="259" t="s">
        <v>261</v>
      </c>
      <c r="E308" s="40"/>
      <c r="F308" s="260" t="s">
        <v>1591</v>
      </c>
      <c r="G308" s="40"/>
      <c r="H308" s="40"/>
      <c r="I308" s="154"/>
      <c r="J308" s="40"/>
      <c r="K308" s="40"/>
      <c r="L308" s="44"/>
      <c r="M308" s="261"/>
      <c r="N308" s="262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6" t="s">
        <v>261</v>
      </c>
      <c r="AU308" s="16" t="s">
        <v>91</v>
      </c>
    </row>
    <row r="309" s="13" customFormat="1">
      <c r="A309" s="13"/>
      <c r="B309" s="263"/>
      <c r="C309" s="264"/>
      <c r="D309" s="259" t="s">
        <v>263</v>
      </c>
      <c r="E309" s="273" t="s">
        <v>1</v>
      </c>
      <c r="F309" s="265" t="s">
        <v>1862</v>
      </c>
      <c r="G309" s="264"/>
      <c r="H309" s="266">
        <v>21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2" t="s">
        <v>263</v>
      </c>
      <c r="AU309" s="272" t="s">
        <v>91</v>
      </c>
      <c r="AV309" s="13" t="s">
        <v>91</v>
      </c>
      <c r="AW309" s="13" t="s">
        <v>38</v>
      </c>
      <c r="AX309" s="13" t="s">
        <v>82</v>
      </c>
      <c r="AY309" s="272" t="s">
        <v>224</v>
      </c>
    </row>
    <row r="310" s="14" customFormat="1">
      <c r="A310" s="14"/>
      <c r="B310" s="274"/>
      <c r="C310" s="275"/>
      <c r="D310" s="259" t="s">
        <v>263</v>
      </c>
      <c r="E310" s="276" t="s">
        <v>1</v>
      </c>
      <c r="F310" s="277" t="s">
        <v>277</v>
      </c>
      <c r="G310" s="275"/>
      <c r="H310" s="278">
        <v>21</v>
      </c>
      <c r="I310" s="279"/>
      <c r="J310" s="275"/>
      <c r="K310" s="275"/>
      <c r="L310" s="280"/>
      <c r="M310" s="281"/>
      <c r="N310" s="282"/>
      <c r="O310" s="282"/>
      <c r="P310" s="282"/>
      <c r="Q310" s="282"/>
      <c r="R310" s="282"/>
      <c r="S310" s="282"/>
      <c r="T310" s="28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4" t="s">
        <v>263</v>
      </c>
      <c r="AU310" s="284" t="s">
        <v>91</v>
      </c>
      <c r="AV310" s="14" t="s">
        <v>231</v>
      </c>
      <c r="AW310" s="14" t="s">
        <v>38</v>
      </c>
      <c r="AX310" s="14" t="s">
        <v>89</v>
      </c>
      <c r="AY310" s="284" t="s">
        <v>224</v>
      </c>
    </row>
    <row r="311" s="2" customFormat="1" ht="16.5" customHeight="1">
      <c r="A311" s="38"/>
      <c r="B311" s="39"/>
      <c r="C311" s="246" t="s">
        <v>505</v>
      </c>
      <c r="D311" s="246" t="s">
        <v>226</v>
      </c>
      <c r="E311" s="247" t="s">
        <v>1168</v>
      </c>
      <c r="F311" s="248" t="s">
        <v>1169</v>
      </c>
      <c r="G311" s="249" t="s">
        <v>229</v>
      </c>
      <c r="H311" s="250">
        <v>12</v>
      </c>
      <c r="I311" s="251"/>
      <c r="J311" s="252">
        <f>ROUND(I311*H311,2)</f>
        <v>0</v>
      </c>
      <c r="K311" s="248" t="s">
        <v>230</v>
      </c>
      <c r="L311" s="44"/>
      <c r="M311" s="253" t="s">
        <v>1</v>
      </c>
      <c r="N311" s="254" t="s">
        <v>47</v>
      </c>
      <c r="O311" s="91"/>
      <c r="P311" s="255">
        <f>O311*H311</f>
        <v>0</v>
      </c>
      <c r="Q311" s="255">
        <v>0</v>
      </c>
      <c r="R311" s="255">
        <f>Q311*H311</f>
        <v>0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231</v>
      </c>
      <c r="AT311" s="257" t="s">
        <v>226</v>
      </c>
      <c r="AU311" s="257" t="s">
        <v>91</v>
      </c>
      <c r="AY311" s="16" t="s">
        <v>224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6" t="s">
        <v>89</v>
      </c>
      <c r="BK311" s="258">
        <f>ROUND(I311*H311,2)</f>
        <v>0</v>
      </c>
      <c r="BL311" s="16" t="s">
        <v>231</v>
      </c>
      <c r="BM311" s="257" t="s">
        <v>1348</v>
      </c>
    </row>
    <row r="312" s="13" customFormat="1">
      <c r="A312" s="13"/>
      <c r="B312" s="263"/>
      <c r="C312" s="264"/>
      <c r="D312" s="259" t="s">
        <v>263</v>
      </c>
      <c r="E312" s="273" t="s">
        <v>1</v>
      </c>
      <c r="F312" s="265" t="s">
        <v>1863</v>
      </c>
      <c r="G312" s="264"/>
      <c r="H312" s="266">
        <v>12</v>
      </c>
      <c r="I312" s="267"/>
      <c r="J312" s="264"/>
      <c r="K312" s="264"/>
      <c r="L312" s="268"/>
      <c r="M312" s="269"/>
      <c r="N312" s="270"/>
      <c r="O312" s="270"/>
      <c r="P312" s="270"/>
      <c r="Q312" s="270"/>
      <c r="R312" s="270"/>
      <c r="S312" s="270"/>
      <c r="T312" s="27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2" t="s">
        <v>263</v>
      </c>
      <c r="AU312" s="272" t="s">
        <v>91</v>
      </c>
      <c r="AV312" s="13" t="s">
        <v>91</v>
      </c>
      <c r="AW312" s="13" t="s">
        <v>38</v>
      </c>
      <c r="AX312" s="13" t="s">
        <v>82</v>
      </c>
      <c r="AY312" s="272" t="s">
        <v>224</v>
      </c>
    </row>
    <row r="313" s="14" customFormat="1">
      <c r="A313" s="14"/>
      <c r="B313" s="274"/>
      <c r="C313" s="275"/>
      <c r="D313" s="259" t="s">
        <v>263</v>
      </c>
      <c r="E313" s="276" t="s">
        <v>1</v>
      </c>
      <c r="F313" s="277" t="s">
        <v>277</v>
      </c>
      <c r="G313" s="275"/>
      <c r="H313" s="278">
        <v>12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4" t="s">
        <v>263</v>
      </c>
      <c r="AU313" s="284" t="s">
        <v>91</v>
      </c>
      <c r="AV313" s="14" t="s">
        <v>231</v>
      </c>
      <c r="AW313" s="14" t="s">
        <v>38</v>
      </c>
      <c r="AX313" s="14" t="s">
        <v>89</v>
      </c>
      <c r="AY313" s="284" t="s">
        <v>224</v>
      </c>
    </row>
    <row r="314" s="2" customFormat="1" ht="21.75" customHeight="1">
      <c r="A314" s="38"/>
      <c r="B314" s="39"/>
      <c r="C314" s="246" t="s">
        <v>902</v>
      </c>
      <c r="D314" s="246" t="s">
        <v>226</v>
      </c>
      <c r="E314" s="247" t="s">
        <v>398</v>
      </c>
      <c r="F314" s="248" t="s">
        <v>399</v>
      </c>
      <c r="G314" s="249" t="s">
        <v>389</v>
      </c>
      <c r="H314" s="250">
        <v>2</v>
      </c>
      <c r="I314" s="251"/>
      <c r="J314" s="252">
        <f>ROUND(I314*H314,2)</f>
        <v>0</v>
      </c>
      <c r="K314" s="248" t="s">
        <v>230</v>
      </c>
      <c r="L314" s="44"/>
      <c r="M314" s="253" t="s">
        <v>1</v>
      </c>
      <c r="N314" s="254" t="s">
        <v>47</v>
      </c>
      <c r="O314" s="91"/>
      <c r="P314" s="255">
        <f>O314*H314</f>
        <v>0</v>
      </c>
      <c r="Q314" s="255">
        <v>0.0064850000000000003</v>
      </c>
      <c r="R314" s="255">
        <f>Q314*H314</f>
        <v>0.012970000000000001</v>
      </c>
      <c r="S314" s="255">
        <v>0</v>
      </c>
      <c r="T314" s="25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7" t="s">
        <v>231</v>
      </c>
      <c r="AT314" s="257" t="s">
        <v>226</v>
      </c>
      <c r="AU314" s="257" t="s">
        <v>91</v>
      </c>
      <c r="AY314" s="16" t="s">
        <v>224</v>
      </c>
      <c r="BE314" s="258">
        <f>IF(N314="základní",J314,0)</f>
        <v>0</v>
      </c>
      <c r="BF314" s="258">
        <f>IF(N314="snížená",J314,0)</f>
        <v>0</v>
      </c>
      <c r="BG314" s="258">
        <f>IF(N314="zákl. přenesená",J314,0)</f>
        <v>0</v>
      </c>
      <c r="BH314" s="258">
        <f>IF(N314="sníž. přenesená",J314,0)</f>
        <v>0</v>
      </c>
      <c r="BI314" s="258">
        <f>IF(N314="nulová",J314,0)</f>
        <v>0</v>
      </c>
      <c r="BJ314" s="16" t="s">
        <v>89</v>
      </c>
      <c r="BK314" s="258">
        <f>ROUND(I314*H314,2)</f>
        <v>0</v>
      </c>
      <c r="BL314" s="16" t="s">
        <v>231</v>
      </c>
      <c r="BM314" s="257" t="s">
        <v>1352</v>
      </c>
    </row>
    <row r="315" s="2" customFormat="1" ht="21.75" customHeight="1">
      <c r="A315" s="38"/>
      <c r="B315" s="39"/>
      <c r="C315" s="246" t="s">
        <v>908</v>
      </c>
      <c r="D315" s="246" t="s">
        <v>226</v>
      </c>
      <c r="E315" s="247" t="s">
        <v>1400</v>
      </c>
      <c r="F315" s="248" t="s">
        <v>1401</v>
      </c>
      <c r="G315" s="249" t="s">
        <v>239</v>
      </c>
      <c r="H315" s="250">
        <v>28</v>
      </c>
      <c r="I315" s="251"/>
      <c r="J315" s="252">
        <f>ROUND(I315*H315,2)</f>
        <v>0</v>
      </c>
      <c r="K315" s="248" t="s">
        <v>230</v>
      </c>
      <c r="L315" s="44"/>
      <c r="M315" s="253" t="s">
        <v>1</v>
      </c>
      <c r="N315" s="254" t="s">
        <v>47</v>
      </c>
      <c r="O315" s="91"/>
      <c r="P315" s="255">
        <f>O315*H315</f>
        <v>0</v>
      </c>
      <c r="Q315" s="255">
        <v>0</v>
      </c>
      <c r="R315" s="255">
        <f>Q315*H315</f>
        <v>0</v>
      </c>
      <c r="S315" s="255">
        <v>0.17199999999999999</v>
      </c>
      <c r="T315" s="256">
        <f>S315*H315</f>
        <v>4.8159999999999998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231</v>
      </c>
      <c r="AT315" s="257" t="s">
        <v>226</v>
      </c>
      <c r="AU315" s="257" t="s">
        <v>91</v>
      </c>
      <c r="AY315" s="16" t="s">
        <v>224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89</v>
      </c>
      <c r="BK315" s="258">
        <f>ROUND(I315*H315,2)</f>
        <v>0</v>
      </c>
      <c r="BL315" s="16" t="s">
        <v>231</v>
      </c>
      <c r="BM315" s="257" t="s">
        <v>1758</v>
      </c>
    </row>
    <row r="316" s="13" customFormat="1">
      <c r="A316" s="13"/>
      <c r="B316" s="263"/>
      <c r="C316" s="264"/>
      <c r="D316" s="259" t="s">
        <v>263</v>
      </c>
      <c r="E316" s="273" t="s">
        <v>1</v>
      </c>
      <c r="F316" s="265" t="s">
        <v>1864</v>
      </c>
      <c r="G316" s="264"/>
      <c r="H316" s="266">
        <v>28</v>
      </c>
      <c r="I316" s="267"/>
      <c r="J316" s="264"/>
      <c r="K316" s="264"/>
      <c r="L316" s="268"/>
      <c r="M316" s="269"/>
      <c r="N316" s="270"/>
      <c r="O316" s="270"/>
      <c r="P316" s="270"/>
      <c r="Q316" s="270"/>
      <c r="R316" s="270"/>
      <c r="S316" s="270"/>
      <c r="T316" s="27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2" t="s">
        <v>263</v>
      </c>
      <c r="AU316" s="272" t="s">
        <v>91</v>
      </c>
      <c r="AV316" s="13" t="s">
        <v>91</v>
      </c>
      <c r="AW316" s="13" t="s">
        <v>38</v>
      </c>
      <c r="AX316" s="13" t="s">
        <v>82</v>
      </c>
      <c r="AY316" s="272" t="s">
        <v>224</v>
      </c>
    </row>
    <row r="317" s="14" customFormat="1">
      <c r="A317" s="14"/>
      <c r="B317" s="274"/>
      <c r="C317" s="275"/>
      <c r="D317" s="259" t="s">
        <v>263</v>
      </c>
      <c r="E317" s="276" t="s">
        <v>1</v>
      </c>
      <c r="F317" s="277" t="s">
        <v>277</v>
      </c>
      <c r="G317" s="275"/>
      <c r="H317" s="278">
        <v>28</v>
      </c>
      <c r="I317" s="279"/>
      <c r="J317" s="275"/>
      <c r="K317" s="275"/>
      <c r="L317" s="280"/>
      <c r="M317" s="281"/>
      <c r="N317" s="282"/>
      <c r="O317" s="282"/>
      <c r="P317" s="282"/>
      <c r="Q317" s="282"/>
      <c r="R317" s="282"/>
      <c r="S317" s="282"/>
      <c r="T317" s="28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4" t="s">
        <v>263</v>
      </c>
      <c r="AU317" s="284" t="s">
        <v>91</v>
      </c>
      <c r="AV317" s="14" t="s">
        <v>231</v>
      </c>
      <c r="AW317" s="14" t="s">
        <v>38</v>
      </c>
      <c r="AX317" s="14" t="s">
        <v>89</v>
      </c>
      <c r="AY317" s="284" t="s">
        <v>224</v>
      </c>
    </row>
    <row r="318" s="2" customFormat="1" ht="16.5" customHeight="1">
      <c r="A318" s="38"/>
      <c r="B318" s="39"/>
      <c r="C318" s="246" t="s">
        <v>522</v>
      </c>
      <c r="D318" s="246" t="s">
        <v>226</v>
      </c>
      <c r="E318" s="247" t="s">
        <v>406</v>
      </c>
      <c r="F318" s="248" t="s">
        <v>407</v>
      </c>
      <c r="G318" s="249" t="s">
        <v>408</v>
      </c>
      <c r="H318" s="250">
        <v>12</v>
      </c>
      <c r="I318" s="251"/>
      <c r="J318" s="252">
        <f>ROUND(I318*H318,2)</f>
        <v>0</v>
      </c>
      <c r="K318" s="248" t="s">
        <v>230</v>
      </c>
      <c r="L318" s="44"/>
      <c r="M318" s="253" t="s">
        <v>1</v>
      </c>
      <c r="N318" s="254" t="s">
        <v>47</v>
      </c>
      <c r="O318" s="91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231</v>
      </c>
      <c r="AT318" s="257" t="s">
        <v>226</v>
      </c>
      <c r="AU318" s="257" t="s">
        <v>91</v>
      </c>
      <c r="AY318" s="16" t="s">
        <v>224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6" t="s">
        <v>89</v>
      </c>
      <c r="BK318" s="258">
        <f>ROUND(I318*H318,2)</f>
        <v>0</v>
      </c>
      <c r="BL318" s="16" t="s">
        <v>231</v>
      </c>
      <c r="BM318" s="257" t="s">
        <v>1865</v>
      </c>
    </row>
    <row r="319" s="2" customFormat="1" ht="16.5" customHeight="1">
      <c r="A319" s="38"/>
      <c r="B319" s="39"/>
      <c r="C319" s="246" t="s">
        <v>510</v>
      </c>
      <c r="D319" s="246" t="s">
        <v>226</v>
      </c>
      <c r="E319" s="247" t="s">
        <v>415</v>
      </c>
      <c r="F319" s="248" t="s">
        <v>416</v>
      </c>
      <c r="G319" s="249" t="s">
        <v>247</v>
      </c>
      <c r="H319" s="250">
        <v>14.460000000000001</v>
      </c>
      <c r="I319" s="251"/>
      <c r="J319" s="252">
        <f>ROUND(I319*H319,2)</f>
        <v>0</v>
      </c>
      <c r="K319" s="248" t="s">
        <v>230</v>
      </c>
      <c r="L319" s="44"/>
      <c r="M319" s="253" t="s">
        <v>1</v>
      </c>
      <c r="N319" s="254" t="s">
        <v>47</v>
      </c>
      <c r="O319" s="91"/>
      <c r="P319" s="255">
        <f>O319*H319</f>
        <v>0</v>
      </c>
      <c r="Q319" s="255">
        <v>0.12</v>
      </c>
      <c r="R319" s="255">
        <f>Q319*H319</f>
        <v>1.7352000000000001</v>
      </c>
      <c r="S319" s="255">
        <v>2.4900000000000002</v>
      </c>
      <c r="T319" s="256">
        <f>S319*H319</f>
        <v>36.005400000000009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7" t="s">
        <v>231</v>
      </c>
      <c r="AT319" s="257" t="s">
        <v>226</v>
      </c>
      <c r="AU319" s="257" t="s">
        <v>91</v>
      </c>
      <c r="AY319" s="16" t="s">
        <v>224</v>
      </c>
      <c r="BE319" s="258">
        <f>IF(N319="základní",J319,0)</f>
        <v>0</v>
      </c>
      <c r="BF319" s="258">
        <f>IF(N319="snížená",J319,0)</f>
        <v>0</v>
      </c>
      <c r="BG319" s="258">
        <f>IF(N319="zákl. přenesená",J319,0)</f>
        <v>0</v>
      </c>
      <c r="BH319" s="258">
        <f>IF(N319="sníž. přenesená",J319,0)</f>
        <v>0</v>
      </c>
      <c r="BI319" s="258">
        <f>IF(N319="nulová",J319,0)</f>
        <v>0</v>
      </c>
      <c r="BJ319" s="16" t="s">
        <v>89</v>
      </c>
      <c r="BK319" s="258">
        <f>ROUND(I319*H319,2)</f>
        <v>0</v>
      </c>
      <c r="BL319" s="16" t="s">
        <v>231</v>
      </c>
      <c r="BM319" s="257" t="s">
        <v>1866</v>
      </c>
    </row>
    <row r="320" s="13" customFormat="1">
      <c r="A320" s="13"/>
      <c r="B320" s="263"/>
      <c r="C320" s="264"/>
      <c r="D320" s="259" t="s">
        <v>263</v>
      </c>
      <c r="E320" s="273" t="s">
        <v>1</v>
      </c>
      <c r="F320" s="265" t="s">
        <v>1867</v>
      </c>
      <c r="G320" s="264"/>
      <c r="H320" s="266">
        <v>2.7000000000000002</v>
      </c>
      <c r="I320" s="267"/>
      <c r="J320" s="264"/>
      <c r="K320" s="264"/>
      <c r="L320" s="268"/>
      <c r="M320" s="269"/>
      <c r="N320" s="270"/>
      <c r="O320" s="270"/>
      <c r="P320" s="270"/>
      <c r="Q320" s="270"/>
      <c r="R320" s="270"/>
      <c r="S320" s="270"/>
      <c r="T320" s="27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2" t="s">
        <v>263</v>
      </c>
      <c r="AU320" s="272" t="s">
        <v>91</v>
      </c>
      <c r="AV320" s="13" t="s">
        <v>91</v>
      </c>
      <c r="AW320" s="13" t="s">
        <v>38</v>
      </c>
      <c r="AX320" s="13" t="s">
        <v>82</v>
      </c>
      <c r="AY320" s="272" t="s">
        <v>224</v>
      </c>
    </row>
    <row r="321" s="13" customFormat="1">
      <c r="A321" s="13"/>
      <c r="B321" s="263"/>
      <c r="C321" s="264"/>
      <c r="D321" s="259" t="s">
        <v>263</v>
      </c>
      <c r="E321" s="273" t="s">
        <v>1</v>
      </c>
      <c r="F321" s="265" t="s">
        <v>1868</v>
      </c>
      <c r="G321" s="264"/>
      <c r="H321" s="266">
        <v>9.3599999999999994</v>
      </c>
      <c r="I321" s="267"/>
      <c r="J321" s="264"/>
      <c r="K321" s="264"/>
      <c r="L321" s="268"/>
      <c r="M321" s="269"/>
      <c r="N321" s="270"/>
      <c r="O321" s="270"/>
      <c r="P321" s="270"/>
      <c r="Q321" s="270"/>
      <c r="R321" s="270"/>
      <c r="S321" s="270"/>
      <c r="T321" s="27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2" t="s">
        <v>263</v>
      </c>
      <c r="AU321" s="272" t="s">
        <v>91</v>
      </c>
      <c r="AV321" s="13" t="s">
        <v>91</v>
      </c>
      <c r="AW321" s="13" t="s">
        <v>38</v>
      </c>
      <c r="AX321" s="13" t="s">
        <v>82</v>
      </c>
      <c r="AY321" s="272" t="s">
        <v>224</v>
      </c>
    </row>
    <row r="322" s="13" customFormat="1">
      <c r="A322" s="13"/>
      <c r="B322" s="263"/>
      <c r="C322" s="264"/>
      <c r="D322" s="259" t="s">
        <v>263</v>
      </c>
      <c r="E322" s="273" t="s">
        <v>1</v>
      </c>
      <c r="F322" s="265" t="s">
        <v>1869</v>
      </c>
      <c r="G322" s="264"/>
      <c r="H322" s="266">
        <v>2.3999999999999999</v>
      </c>
      <c r="I322" s="267"/>
      <c r="J322" s="264"/>
      <c r="K322" s="264"/>
      <c r="L322" s="268"/>
      <c r="M322" s="269"/>
      <c r="N322" s="270"/>
      <c r="O322" s="270"/>
      <c r="P322" s="270"/>
      <c r="Q322" s="270"/>
      <c r="R322" s="270"/>
      <c r="S322" s="270"/>
      <c r="T322" s="27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2" t="s">
        <v>263</v>
      </c>
      <c r="AU322" s="272" t="s">
        <v>91</v>
      </c>
      <c r="AV322" s="13" t="s">
        <v>91</v>
      </c>
      <c r="AW322" s="13" t="s">
        <v>38</v>
      </c>
      <c r="AX322" s="13" t="s">
        <v>82</v>
      </c>
      <c r="AY322" s="272" t="s">
        <v>224</v>
      </c>
    </row>
    <row r="323" s="14" customFormat="1">
      <c r="A323" s="14"/>
      <c r="B323" s="274"/>
      <c r="C323" s="275"/>
      <c r="D323" s="259" t="s">
        <v>263</v>
      </c>
      <c r="E323" s="276" t="s">
        <v>1</v>
      </c>
      <c r="F323" s="277" t="s">
        <v>277</v>
      </c>
      <c r="G323" s="275"/>
      <c r="H323" s="278">
        <v>14.460000000000001</v>
      </c>
      <c r="I323" s="279"/>
      <c r="J323" s="275"/>
      <c r="K323" s="275"/>
      <c r="L323" s="280"/>
      <c r="M323" s="281"/>
      <c r="N323" s="282"/>
      <c r="O323" s="282"/>
      <c r="P323" s="282"/>
      <c r="Q323" s="282"/>
      <c r="R323" s="282"/>
      <c r="S323" s="282"/>
      <c r="T323" s="28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84" t="s">
        <v>263</v>
      </c>
      <c r="AU323" s="284" t="s">
        <v>91</v>
      </c>
      <c r="AV323" s="14" t="s">
        <v>231</v>
      </c>
      <c r="AW323" s="14" t="s">
        <v>38</v>
      </c>
      <c r="AX323" s="14" t="s">
        <v>89</v>
      </c>
      <c r="AY323" s="284" t="s">
        <v>224</v>
      </c>
    </row>
    <row r="324" s="12" customFormat="1" ht="22.8" customHeight="1">
      <c r="A324" s="12"/>
      <c r="B324" s="230"/>
      <c r="C324" s="231"/>
      <c r="D324" s="232" t="s">
        <v>81</v>
      </c>
      <c r="E324" s="244" t="s">
        <v>1083</v>
      </c>
      <c r="F324" s="244" t="s">
        <v>1419</v>
      </c>
      <c r="G324" s="231"/>
      <c r="H324" s="231"/>
      <c r="I324" s="234"/>
      <c r="J324" s="245">
        <f>BK324</f>
        <v>0</v>
      </c>
      <c r="K324" s="231"/>
      <c r="L324" s="236"/>
      <c r="M324" s="237"/>
      <c r="N324" s="238"/>
      <c r="O324" s="238"/>
      <c r="P324" s="239">
        <f>SUM(P325:P331)</f>
        <v>0</v>
      </c>
      <c r="Q324" s="238"/>
      <c r="R324" s="239">
        <f>SUM(R325:R331)</f>
        <v>0</v>
      </c>
      <c r="S324" s="238"/>
      <c r="T324" s="240">
        <f>SUM(T325:T331)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41" t="s">
        <v>89</v>
      </c>
      <c r="AT324" s="242" t="s">
        <v>81</v>
      </c>
      <c r="AU324" s="242" t="s">
        <v>89</v>
      </c>
      <c r="AY324" s="241" t="s">
        <v>224</v>
      </c>
      <c r="BK324" s="243">
        <f>SUM(BK325:BK331)</f>
        <v>0</v>
      </c>
    </row>
    <row r="325" s="2" customFormat="1" ht="21.75" customHeight="1">
      <c r="A325" s="38"/>
      <c r="B325" s="39"/>
      <c r="C325" s="246" t="s">
        <v>515</v>
      </c>
      <c r="D325" s="246" t="s">
        <v>226</v>
      </c>
      <c r="E325" s="247" t="s">
        <v>1422</v>
      </c>
      <c r="F325" s="248" t="s">
        <v>1423</v>
      </c>
      <c r="G325" s="249" t="s">
        <v>268</v>
      </c>
      <c r="H325" s="250">
        <v>43.18</v>
      </c>
      <c r="I325" s="251"/>
      <c r="J325" s="252">
        <f>ROUND(I325*H325,2)</f>
        <v>0</v>
      </c>
      <c r="K325" s="248" t="s">
        <v>230</v>
      </c>
      <c r="L325" s="44"/>
      <c r="M325" s="253" t="s">
        <v>1</v>
      </c>
      <c r="N325" s="254" t="s">
        <v>47</v>
      </c>
      <c r="O325" s="91"/>
      <c r="P325" s="255">
        <f>O325*H325</f>
        <v>0</v>
      </c>
      <c r="Q325" s="255">
        <v>0</v>
      </c>
      <c r="R325" s="255">
        <f>Q325*H325</f>
        <v>0</v>
      </c>
      <c r="S325" s="255">
        <v>0</v>
      </c>
      <c r="T325" s="25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7" t="s">
        <v>231</v>
      </c>
      <c r="AT325" s="257" t="s">
        <v>226</v>
      </c>
      <c r="AU325" s="257" t="s">
        <v>91</v>
      </c>
      <c r="AY325" s="16" t="s">
        <v>224</v>
      </c>
      <c r="BE325" s="258">
        <f>IF(N325="základní",J325,0)</f>
        <v>0</v>
      </c>
      <c r="BF325" s="258">
        <f>IF(N325="snížená",J325,0)</f>
        <v>0</v>
      </c>
      <c r="BG325" s="258">
        <f>IF(N325="zákl. přenesená",J325,0)</f>
        <v>0</v>
      </c>
      <c r="BH325" s="258">
        <f>IF(N325="sníž. přenesená",J325,0)</f>
        <v>0</v>
      </c>
      <c r="BI325" s="258">
        <f>IF(N325="nulová",J325,0)</f>
        <v>0</v>
      </c>
      <c r="BJ325" s="16" t="s">
        <v>89</v>
      </c>
      <c r="BK325" s="258">
        <f>ROUND(I325*H325,2)</f>
        <v>0</v>
      </c>
      <c r="BL325" s="16" t="s">
        <v>231</v>
      </c>
      <c r="BM325" s="257" t="s">
        <v>1365</v>
      </c>
    </row>
    <row r="326" s="2" customFormat="1">
      <c r="A326" s="38"/>
      <c r="B326" s="39"/>
      <c r="C326" s="40"/>
      <c r="D326" s="259" t="s">
        <v>261</v>
      </c>
      <c r="E326" s="40"/>
      <c r="F326" s="260" t="s">
        <v>1691</v>
      </c>
      <c r="G326" s="40"/>
      <c r="H326" s="40"/>
      <c r="I326" s="154"/>
      <c r="J326" s="40"/>
      <c r="K326" s="40"/>
      <c r="L326" s="44"/>
      <c r="M326" s="261"/>
      <c r="N326" s="262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6" t="s">
        <v>261</v>
      </c>
      <c r="AU326" s="16" t="s">
        <v>91</v>
      </c>
    </row>
    <row r="327" s="2" customFormat="1" ht="21.75" customHeight="1">
      <c r="A327" s="38"/>
      <c r="B327" s="39"/>
      <c r="C327" s="246" t="s">
        <v>926</v>
      </c>
      <c r="D327" s="246" t="s">
        <v>226</v>
      </c>
      <c r="E327" s="247" t="s">
        <v>1425</v>
      </c>
      <c r="F327" s="248" t="s">
        <v>1426</v>
      </c>
      <c r="G327" s="249" t="s">
        <v>268</v>
      </c>
      <c r="H327" s="250">
        <v>388.62</v>
      </c>
      <c r="I327" s="251"/>
      <c r="J327" s="252">
        <f>ROUND(I327*H327,2)</f>
        <v>0</v>
      </c>
      <c r="K327" s="248" t="s">
        <v>230</v>
      </c>
      <c r="L327" s="44"/>
      <c r="M327" s="253" t="s">
        <v>1</v>
      </c>
      <c r="N327" s="254" t="s">
        <v>47</v>
      </c>
      <c r="O327" s="91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7" t="s">
        <v>231</v>
      </c>
      <c r="AT327" s="257" t="s">
        <v>226</v>
      </c>
      <c r="AU327" s="257" t="s">
        <v>91</v>
      </c>
      <c r="AY327" s="16" t="s">
        <v>224</v>
      </c>
      <c r="BE327" s="258">
        <f>IF(N327="základní",J327,0)</f>
        <v>0</v>
      </c>
      <c r="BF327" s="258">
        <f>IF(N327="snížená",J327,0)</f>
        <v>0</v>
      </c>
      <c r="BG327" s="258">
        <f>IF(N327="zákl. přenesená",J327,0)</f>
        <v>0</v>
      </c>
      <c r="BH327" s="258">
        <f>IF(N327="sníž. přenesená",J327,0)</f>
        <v>0</v>
      </c>
      <c r="BI327" s="258">
        <f>IF(N327="nulová",J327,0)</f>
        <v>0</v>
      </c>
      <c r="BJ327" s="16" t="s">
        <v>89</v>
      </c>
      <c r="BK327" s="258">
        <f>ROUND(I327*H327,2)</f>
        <v>0</v>
      </c>
      <c r="BL327" s="16" t="s">
        <v>231</v>
      </c>
      <c r="BM327" s="257" t="s">
        <v>1371</v>
      </c>
    </row>
    <row r="328" s="2" customFormat="1">
      <c r="A328" s="38"/>
      <c r="B328" s="39"/>
      <c r="C328" s="40"/>
      <c r="D328" s="259" t="s">
        <v>261</v>
      </c>
      <c r="E328" s="40"/>
      <c r="F328" s="260" t="s">
        <v>1691</v>
      </c>
      <c r="G328" s="40"/>
      <c r="H328" s="40"/>
      <c r="I328" s="154"/>
      <c r="J328" s="40"/>
      <c r="K328" s="40"/>
      <c r="L328" s="44"/>
      <c r="M328" s="261"/>
      <c r="N328" s="262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6" t="s">
        <v>261</v>
      </c>
      <c r="AU328" s="16" t="s">
        <v>91</v>
      </c>
    </row>
    <row r="329" s="13" customFormat="1">
      <c r="A329" s="13"/>
      <c r="B329" s="263"/>
      <c r="C329" s="264"/>
      <c r="D329" s="259" t="s">
        <v>263</v>
      </c>
      <c r="E329" s="273" t="s">
        <v>1</v>
      </c>
      <c r="F329" s="265" t="s">
        <v>1870</v>
      </c>
      <c r="G329" s="264"/>
      <c r="H329" s="266">
        <v>388.62</v>
      </c>
      <c r="I329" s="267"/>
      <c r="J329" s="264"/>
      <c r="K329" s="264"/>
      <c r="L329" s="268"/>
      <c r="M329" s="269"/>
      <c r="N329" s="270"/>
      <c r="O329" s="270"/>
      <c r="P329" s="270"/>
      <c r="Q329" s="270"/>
      <c r="R329" s="270"/>
      <c r="S329" s="270"/>
      <c r="T329" s="27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2" t="s">
        <v>263</v>
      </c>
      <c r="AU329" s="272" t="s">
        <v>91</v>
      </c>
      <c r="AV329" s="13" t="s">
        <v>91</v>
      </c>
      <c r="AW329" s="13" t="s">
        <v>38</v>
      </c>
      <c r="AX329" s="13" t="s">
        <v>82</v>
      </c>
      <c r="AY329" s="272" t="s">
        <v>224</v>
      </c>
    </row>
    <row r="330" s="14" customFormat="1">
      <c r="A330" s="14"/>
      <c r="B330" s="274"/>
      <c r="C330" s="275"/>
      <c r="D330" s="259" t="s">
        <v>263</v>
      </c>
      <c r="E330" s="276" t="s">
        <v>1</v>
      </c>
      <c r="F330" s="277" t="s">
        <v>277</v>
      </c>
      <c r="G330" s="275"/>
      <c r="H330" s="278">
        <v>388.62</v>
      </c>
      <c r="I330" s="279"/>
      <c r="J330" s="275"/>
      <c r="K330" s="275"/>
      <c r="L330" s="280"/>
      <c r="M330" s="281"/>
      <c r="N330" s="282"/>
      <c r="O330" s="282"/>
      <c r="P330" s="282"/>
      <c r="Q330" s="282"/>
      <c r="R330" s="282"/>
      <c r="S330" s="282"/>
      <c r="T330" s="28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4" t="s">
        <v>263</v>
      </c>
      <c r="AU330" s="284" t="s">
        <v>91</v>
      </c>
      <c r="AV330" s="14" t="s">
        <v>231</v>
      </c>
      <c r="AW330" s="14" t="s">
        <v>38</v>
      </c>
      <c r="AX330" s="14" t="s">
        <v>89</v>
      </c>
      <c r="AY330" s="284" t="s">
        <v>224</v>
      </c>
    </row>
    <row r="331" s="2" customFormat="1" ht="21.75" customHeight="1">
      <c r="A331" s="38"/>
      <c r="B331" s="39"/>
      <c r="C331" s="246" t="s">
        <v>928</v>
      </c>
      <c r="D331" s="246" t="s">
        <v>226</v>
      </c>
      <c r="E331" s="247" t="s">
        <v>457</v>
      </c>
      <c r="F331" s="248" t="s">
        <v>267</v>
      </c>
      <c r="G331" s="249" t="s">
        <v>268</v>
      </c>
      <c r="H331" s="250">
        <v>43.18</v>
      </c>
      <c r="I331" s="251"/>
      <c r="J331" s="252">
        <f>ROUND(I331*H331,2)</f>
        <v>0</v>
      </c>
      <c r="K331" s="248" t="s">
        <v>230</v>
      </c>
      <c r="L331" s="44"/>
      <c r="M331" s="253" t="s">
        <v>1</v>
      </c>
      <c r="N331" s="254" t="s">
        <v>47</v>
      </c>
      <c r="O331" s="91"/>
      <c r="P331" s="255">
        <f>O331*H331</f>
        <v>0</v>
      </c>
      <c r="Q331" s="255">
        <v>0</v>
      </c>
      <c r="R331" s="255">
        <f>Q331*H331</f>
        <v>0</v>
      </c>
      <c r="S331" s="255">
        <v>0</v>
      </c>
      <c r="T331" s="25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7" t="s">
        <v>231</v>
      </c>
      <c r="AT331" s="257" t="s">
        <v>226</v>
      </c>
      <c r="AU331" s="257" t="s">
        <v>91</v>
      </c>
      <c r="AY331" s="16" t="s">
        <v>224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6" t="s">
        <v>89</v>
      </c>
      <c r="BK331" s="258">
        <f>ROUND(I331*H331,2)</f>
        <v>0</v>
      </c>
      <c r="BL331" s="16" t="s">
        <v>231</v>
      </c>
      <c r="BM331" s="257" t="s">
        <v>1593</v>
      </c>
    </row>
    <row r="332" s="12" customFormat="1" ht="22.8" customHeight="1">
      <c r="A332" s="12"/>
      <c r="B332" s="230"/>
      <c r="C332" s="231"/>
      <c r="D332" s="232" t="s">
        <v>81</v>
      </c>
      <c r="E332" s="244" t="s">
        <v>431</v>
      </c>
      <c r="F332" s="244" t="s">
        <v>432</v>
      </c>
      <c r="G332" s="231"/>
      <c r="H332" s="231"/>
      <c r="I332" s="234"/>
      <c r="J332" s="245">
        <f>BK332</f>
        <v>0</v>
      </c>
      <c r="K332" s="231"/>
      <c r="L332" s="236"/>
      <c r="M332" s="237"/>
      <c r="N332" s="238"/>
      <c r="O332" s="238"/>
      <c r="P332" s="239">
        <f>P333</f>
        <v>0</v>
      </c>
      <c r="Q332" s="238"/>
      <c r="R332" s="239">
        <f>R333</f>
        <v>0</v>
      </c>
      <c r="S332" s="238"/>
      <c r="T332" s="240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41" t="s">
        <v>89</v>
      </c>
      <c r="AT332" s="242" t="s">
        <v>81</v>
      </c>
      <c r="AU332" s="242" t="s">
        <v>89</v>
      </c>
      <c r="AY332" s="241" t="s">
        <v>224</v>
      </c>
      <c r="BK332" s="243">
        <f>BK333</f>
        <v>0</v>
      </c>
    </row>
    <row r="333" s="2" customFormat="1" ht="16.5" customHeight="1">
      <c r="A333" s="38"/>
      <c r="B333" s="39"/>
      <c r="C333" s="246" t="s">
        <v>932</v>
      </c>
      <c r="D333" s="246" t="s">
        <v>226</v>
      </c>
      <c r="E333" s="247" t="s">
        <v>460</v>
      </c>
      <c r="F333" s="248" t="s">
        <v>461</v>
      </c>
      <c r="G333" s="249" t="s">
        <v>462</v>
      </c>
      <c r="H333" s="250">
        <v>12</v>
      </c>
      <c r="I333" s="251"/>
      <c r="J333" s="252">
        <f>ROUND(I333*H333,2)</f>
        <v>0</v>
      </c>
      <c r="K333" s="248" t="s">
        <v>1</v>
      </c>
      <c r="L333" s="44"/>
      <c r="M333" s="253" t="s">
        <v>1</v>
      </c>
      <c r="N333" s="254" t="s">
        <v>47</v>
      </c>
      <c r="O333" s="91"/>
      <c r="P333" s="255">
        <f>O333*H333</f>
        <v>0</v>
      </c>
      <c r="Q333" s="255">
        <v>0</v>
      </c>
      <c r="R333" s="255">
        <f>Q333*H333</f>
        <v>0</v>
      </c>
      <c r="S333" s="255">
        <v>0</v>
      </c>
      <c r="T333" s="25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7" t="s">
        <v>231</v>
      </c>
      <c r="AT333" s="257" t="s">
        <v>226</v>
      </c>
      <c r="AU333" s="257" t="s">
        <v>91</v>
      </c>
      <c r="AY333" s="16" t="s">
        <v>224</v>
      </c>
      <c r="BE333" s="258">
        <f>IF(N333="základní",J333,0)</f>
        <v>0</v>
      </c>
      <c r="BF333" s="258">
        <f>IF(N333="snížená",J333,0)</f>
        <v>0</v>
      </c>
      <c r="BG333" s="258">
        <f>IF(N333="zákl. přenesená",J333,0)</f>
        <v>0</v>
      </c>
      <c r="BH333" s="258">
        <f>IF(N333="sníž. přenesená",J333,0)</f>
        <v>0</v>
      </c>
      <c r="BI333" s="258">
        <f>IF(N333="nulová",J333,0)</f>
        <v>0</v>
      </c>
      <c r="BJ333" s="16" t="s">
        <v>89</v>
      </c>
      <c r="BK333" s="258">
        <f>ROUND(I333*H333,2)</f>
        <v>0</v>
      </c>
      <c r="BL333" s="16" t="s">
        <v>231</v>
      </c>
      <c r="BM333" s="257" t="s">
        <v>1871</v>
      </c>
    </row>
    <row r="334" s="12" customFormat="1" ht="22.8" customHeight="1">
      <c r="A334" s="12"/>
      <c r="B334" s="230"/>
      <c r="C334" s="231"/>
      <c r="D334" s="232" t="s">
        <v>81</v>
      </c>
      <c r="E334" s="244" t="s">
        <v>464</v>
      </c>
      <c r="F334" s="244" t="s">
        <v>465</v>
      </c>
      <c r="G334" s="231"/>
      <c r="H334" s="231"/>
      <c r="I334" s="234"/>
      <c r="J334" s="245">
        <f>BK334</f>
        <v>0</v>
      </c>
      <c r="K334" s="231"/>
      <c r="L334" s="236"/>
      <c r="M334" s="237"/>
      <c r="N334" s="238"/>
      <c r="O334" s="238"/>
      <c r="P334" s="239">
        <f>P335</f>
        <v>0</v>
      </c>
      <c r="Q334" s="238"/>
      <c r="R334" s="239">
        <f>R335</f>
        <v>0</v>
      </c>
      <c r="S334" s="238"/>
      <c r="T334" s="240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41" t="s">
        <v>89</v>
      </c>
      <c r="AT334" s="242" t="s">
        <v>81</v>
      </c>
      <c r="AU334" s="242" t="s">
        <v>89</v>
      </c>
      <c r="AY334" s="241" t="s">
        <v>224</v>
      </c>
      <c r="BK334" s="243">
        <f>BK335</f>
        <v>0</v>
      </c>
    </row>
    <row r="335" s="2" customFormat="1" ht="21.75" customHeight="1">
      <c r="A335" s="38"/>
      <c r="B335" s="39"/>
      <c r="C335" s="246" t="s">
        <v>526</v>
      </c>
      <c r="D335" s="246" t="s">
        <v>226</v>
      </c>
      <c r="E335" s="247" t="s">
        <v>467</v>
      </c>
      <c r="F335" s="248" t="s">
        <v>468</v>
      </c>
      <c r="G335" s="249" t="s">
        <v>268</v>
      </c>
      <c r="H335" s="250">
        <v>232.368</v>
      </c>
      <c r="I335" s="251"/>
      <c r="J335" s="252">
        <f>ROUND(I335*H335,2)</f>
        <v>0</v>
      </c>
      <c r="K335" s="248" t="s">
        <v>230</v>
      </c>
      <c r="L335" s="44"/>
      <c r="M335" s="253" t="s">
        <v>1</v>
      </c>
      <c r="N335" s="254" t="s">
        <v>47</v>
      </c>
      <c r="O335" s="91"/>
      <c r="P335" s="255">
        <f>O335*H335</f>
        <v>0</v>
      </c>
      <c r="Q335" s="255">
        <v>0</v>
      </c>
      <c r="R335" s="255">
        <f>Q335*H335</f>
        <v>0</v>
      </c>
      <c r="S335" s="255">
        <v>0</v>
      </c>
      <c r="T335" s="25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57" t="s">
        <v>231</v>
      </c>
      <c r="AT335" s="257" t="s">
        <v>226</v>
      </c>
      <c r="AU335" s="257" t="s">
        <v>91</v>
      </c>
      <c r="AY335" s="16" t="s">
        <v>224</v>
      </c>
      <c r="BE335" s="258">
        <f>IF(N335="základní",J335,0)</f>
        <v>0</v>
      </c>
      <c r="BF335" s="258">
        <f>IF(N335="snížená",J335,0)</f>
        <v>0</v>
      </c>
      <c r="BG335" s="258">
        <f>IF(N335="zákl. přenesená",J335,0)</f>
        <v>0</v>
      </c>
      <c r="BH335" s="258">
        <f>IF(N335="sníž. přenesená",J335,0)</f>
        <v>0</v>
      </c>
      <c r="BI335" s="258">
        <f>IF(N335="nulová",J335,0)</f>
        <v>0</v>
      </c>
      <c r="BJ335" s="16" t="s">
        <v>89</v>
      </c>
      <c r="BK335" s="258">
        <f>ROUND(I335*H335,2)</f>
        <v>0</v>
      </c>
      <c r="BL335" s="16" t="s">
        <v>231</v>
      </c>
      <c r="BM335" s="257" t="s">
        <v>1872</v>
      </c>
    </row>
    <row r="336" s="12" customFormat="1" ht="25.92" customHeight="1">
      <c r="A336" s="12"/>
      <c r="B336" s="230"/>
      <c r="C336" s="231"/>
      <c r="D336" s="232" t="s">
        <v>81</v>
      </c>
      <c r="E336" s="233" t="s">
        <v>474</v>
      </c>
      <c r="F336" s="233" t="s">
        <v>475</v>
      </c>
      <c r="G336" s="231"/>
      <c r="H336" s="231"/>
      <c r="I336" s="234"/>
      <c r="J336" s="235">
        <f>BK336</f>
        <v>0</v>
      </c>
      <c r="K336" s="231"/>
      <c r="L336" s="236"/>
      <c r="M336" s="237"/>
      <c r="N336" s="238"/>
      <c r="O336" s="238"/>
      <c r="P336" s="239">
        <f>P337</f>
        <v>0</v>
      </c>
      <c r="Q336" s="238"/>
      <c r="R336" s="239">
        <f>R337</f>
        <v>0.044999999999999998</v>
      </c>
      <c r="S336" s="238"/>
      <c r="T336" s="240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41" t="s">
        <v>91</v>
      </c>
      <c r="AT336" s="242" t="s">
        <v>81</v>
      </c>
      <c r="AU336" s="242" t="s">
        <v>82</v>
      </c>
      <c r="AY336" s="241" t="s">
        <v>224</v>
      </c>
      <c r="BK336" s="243">
        <f>BK337</f>
        <v>0</v>
      </c>
    </row>
    <row r="337" s="12" customFormat="1" ht="22.8" customHeight="1">
      <c r="A337" s="12"/>
      <c r="B337" s="230"/>
      <c r="C337" s="231"/>
      <c r="D337" s="232" t="s">
        <v>81</v>
      </c>
      <c r="E337" s="244" t="s">
        <v>476</v>
      </c>
      <c r="F337" s="244" t="s">
        <v>477</v>
      </c>
      <c r="G337" s="231"/>
      <c r="H337" s="231"/>
      <c r="I337" s="234"/>
      <c r="J337" s="245">
        <f>BK337</f>
        <v>0</v>
      </c>
      <c r="K337" s="231"/>
      <c r="L337" s="236"/>
      <c r="M337" s="237"/>
      <c r="N337" s="238"/>
      <c r="O337" s="238"/>
      <c r="P337" s="239">
        <f>SUM(P338:P348)</f>
        <v>0</v>
      </c>
      <c r="Q337" s="238"/>
      <c r="R337" s="239">
        <f>SUM(R338:R348)</f>
        <v>0.044999999999999998</v>
      </c>
      <c r="S337" s="238"/>
      <c r="T337" s="240">
        <f>SUM(T338:T348)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41" t="s">
        <v>91</v>
      </c>
      <c r="AT337" s="242" t="s">
        <v>81</v>
      </c>
      <c r="AU337" s="242" t="s">
        <v>89</v>
      </c>
      <c r="AY337" s="241" t="s">
        <v>224</v>
      </c>
      <c r="BK337" s="243">
        <f>SUM(BK338:BK348)</f>
        <v>0</v>
      </c>
    </row>
    <row r="338" s="2" customFormat="1" ht="21.75" customHeight="1">
      <c r="A338" s="38"/>
      <c r="B338" s="39"/>
      <c r="C338" s="246" t="s">
        <v>939</v>
      </c>
      <c r="D338" s="246" t="s">
        <v>226</v>
      </c>
      <c r="E338" s="247" t="s">
        <v>479</v>
      </c>
      <c r="F338" s="248" t="s">
        <v>480</v>
      </c>
      <c r="G338" s="249" t="s">
        <v>229</v>
      </c>
      <c r="H338" s="250">
        <v>32.340000000000003</v>
      </c>
      <c r="I338" s="251"/>
      <c r="J338" s="252">
        <f>ROUND(I338*H338,2)</f>
        <v>0</v>
      </c>
      <c r="K338" s="248" t="s">
        <v>230</v>
      </c>
      <c r="L338" s="44"/>
      <c r="M338" s="253" t="s">
        <v>1</v>
      </c>
      <c r="N338" s="254" t="s">
        <v>47</v>
      </c>
      <c r="O338" s="91"/>
      <c r="P338" s="255">
        <f>O338*H338</f>
        <v>0</v>
      </c>
      <c r="Q338" s="255">
        <v>0</v>
      </c>
      <c r="R338" s="255">
        <f>Q338*H338</f>
        <v>0</v>
      </c>
      <c r="S338" s="255">
        <v>0</v>
      </c>
      <c r="T338" s="25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7" t="s">
        <v>303</v>
      </c>
      <c r="AT338" s="257" t="s">
        <v>226</v>
      </c>
      <c r="AU338" s="257" t="s">
        <v>91</v>
      </c>
      <c r="AY338" s="16" t="s">
        <v>224</v>
      </c>
      <c r="BE338" s="258">
        <f>IF(N338="základní",J338,0)</f>
        <v>0</v>
      </c>
      <c r="BF338" s="258">
        <f>IF(N338="snížená",J338,0)</f>
        <v>0</v>
      </c>
      <c r="BG338" s="258">
        <f>IF(N338="zákl. přenesená",J338,0)</f>
        <v>0</v>
      </c>
      <c r="BH338" s="258">
        <f>IF(N338="sníž. přenesená",J338,0)</f>
        <v>0</v>
      </c>
      <c r="BI338" s="258">
        <f>IF(N338="nulová",J338,0)</f>
        <v>0</v>
      </c>
      <c r="BJ338" s="16" t="s">
        <v>89</v>
      </c>
      <c r="BK338" s="258">
        <f>ROUND(I338*H338,2)</f>
        <v>0</v>
      </c>
      <c r="BL338" s="16" t="s">
        <v>303</v>
      </c>
      <c r="BM338" s="257" t="s">
        <v>1873</v>
      </c>
    </row>
    <row r="339" s="2" customFormat="1">
      <c r="A339" s="38"/>
      <c r="B339" s="39"/>
      <c r="C339" s="40"/>
      <c r="D339" s="259" t="s">
        <v>261</v>
      </c>
      <c r="E339" s="40"/>
      <c r="F339" s="260" t="s">
        <v>1611</v>
      </c>
      <c r="G339" s="40"/>
      <c r="H339" s="40"/>
      <c r="I339" s="154"/>
      <c r="J339" s="40"/>
      <c r="K339" s="40"/>
      <c r="L339" s="44"/>
      <c r="M339" s="261"/>
      <c r="N339" s="262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6" t="s">
        <v>261</v>
      </c>
      <c r="AU339" s="16" t="s">
        <v>91</v>
      </c>
    </row>
    <row r="340" s="2" customFormat="1" ht="16.5" customHeight="1">
      <c r="A340" s="38"/>
      <c r="B340" s="39"/>
      <c r="C340" s="285" t="s">
        <v>942</v>
      </c>
      <c r="D340" s="285" t="s">
        <v>283</v>
      </c>
      <c r="E340" s="286" t="s">
        <v>1436</v>
      </c>
      <c r="F340" s="287" t="s">
        <v>1437</v>
      </c>
      <c r="G340" s="288" t="s">
        <v>268</v>
      </c>
      <c r="H340" s="289">
        <v>0.002</v>
      </c>
      <c r="I340" s="290"/>
      <c r="J340" s="291">
        <f>ROUND(I340*H340,2)</f>
        <v>0</v>
      </c>
      <c r="K340" s="287" t="s">
        <v>230</v>
      </c>
      <c r="L340" s="292"/>
      <c r="M340" s="293" t="s">
        <v>1</v>
      </c>
      <c r="N340" s="294" t="s">
        <v>47</v>
      </c>
      <c r="O340" s="91"/>
      <c r="P340" s="255">
        <f>O340*H340</f>
        <v>0</v>
      </c>
      <c r="Q340" s="255">
        <v>1</v>
      </c>
      <c r="R340" s="255">
        <f>Q340*H340</f>
        <v>0.002</v>
      </c>
      <c r="S340" s="255">
        <v>0</v>
      </c>
      <c r="T340" s="25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57" t="s">
        <v>386</v>
      </c>
      <c r="AT340" s="257" t="s">
        <v>283</v>
      </c>
      <c r="AU340" s="257" t="s">
        <v>91</v>
      </c>
      <c r="AY340" s="16" t="s">
        <v>224</v>
      </c>
      <c r="BE340" s="258">
        <f>IF(N340="základní",J340,0)</f>
        <v>0</v>
      </c>
      <c r="BF340" s="258">
        <f>IF(N340="snížená",J340,0)</f>
        <v>0</v>
      </c>
      <c r="BG340" s="258">
        <f>IF(N340="zákl. přenesená",J340,0)</f>
        <v>0</v>
      </c>
      <c r="BH340" s="258">
        <f>IF(N340="sníž. přenesená",J340,0)</f>
        <v>0</v>
      </c>
      <c r="BI340" s="258">
        <f>IF(N340="nulová",J340,0)</f>
        <v>0</v>
      </c>
      <c r="BJ340" s="16" t="s">
        <v>89</v>
      </c>
      <c r="BK340" s="258">
        <f>ROUND(I340*H340,2)</f>
        <v>0</v>
      </c>
      <c r="BL340" s="16" t="s">
        <v>303</v>
      </c>
      <c r="BM340" s="257" t="s">
        <v>1603</v>
      </c>
    </row>
    <row r="341" s="2" customFormat="1" ht="21.75" customHeight="1">
      <c r="A341" s="38"/>
      <c r="B341" s="39"/>
      <c r="C341" s="246" t="s">
        <v>945</v>
      </c>
      <c r="D341" s="246" t="s">
        <v>226</v>
      </c>
      <c r="E341" s="247" t="s">
        <v>1025</v>
      </c>
      <c r="F341" s="248" t="s">
        <v>1026</v>
      </c>
      <c r="G341" s="249" t="s">
        <v>229</v>
      </c>
      <c r="H341" s="250">
        <v>63.140000000000001</v>
      </c>
      <c r="I341" s="251"/>
      <c r="J341" s="252">
        <f>ROUND(I341*H341,2)</f>
        <v>0</v>
      </c>
      <c r="K341" s="248" t="s">
        <v>230</v>
      </c>
      <c r="L341" s="44"/>
      <c r="M341" s="253" t="s">
        <v>1</v>
      </c>
      <c r="N341" s="254" t="s">
        <v>47</v>
      </c>
      <c r="O341" s="91"/>
      <c r="P341" s="255">
        <f>O341*H341</f>
        <v>0</v>
      </c>
      <c r="Q341" s="255">
        <v>0</v>
      </c>
      <c r="R341" s="255">
        <f>Q341*H341</f>
        <v>0</v>
      </c>
      <c r="S341" s="255">
        <v>0</v>
      </c>
      <c r="T341" s="25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57" t="s">
        <v>303</v>
      </c>
      <c r="AT341" s="257" t="s">
        <v>226</v>
      </c>
      <c r="AU341" s="257" t="s">
        <v>91</v>
      </c>
      <c r="AY341" s="16" t="s">
        <v>224</v>
      </c>
      <c r="BE341" s="258">
        <f>IF(N341="základní",J341,0)</f>
        <v>0</v>
      </c>
      <c r="BF341" s="258">
        <f>IF(N341="snížená",J341,0)</f>
        <v>0</v>
      </c>
      <c r="BG341" s="258">
        <f>IF(N341="zákl. přenesená",J341,0)</f>
        <v>0</v>
      </c>
      <c r="BH341" s="258">
        <f>IF(N341="sníž. přenesená",J341,0)</f>
        <v>0</v>
      </c>
      <c r="BI341" s="258">
        <f>IF(N341="nulová",J341,0)</f>
        <v>0</v>
      </c>
      <c r="BJ341" s="16" t="s">
        <v>89</v>
      </c>
      <c r="BK341" s="258">
        <f>ROUND(I341*H341,2)</f>
        <v>0</v>
      </c>
      <c r="BL341" s="16" t="s">
        <v>303</v>
      </c>
      <c r="BM341" s="257" t="s">
        <v>1394</v>
      </c>
    </row>
    <row r="342" s="2" customFormat="1">
      <c r="A342" s="38"/>
      <c r="B342" s="39"/>
      <c r="C342" s="40"/>
      <c r="D342" s="259" t="s">
        <v>261</v>
      </c>
      <c r="E342" s="40"/>
      <c r="F342" s="260" t="s">
        <v>1617</v>
      </c>
      <c r="G342" s="40"/>
      <c r="H342" s="40"/>
      <c r="I342" s="154"/>
      <c r="J342" s="40"/>
      <c r="K342" s="40"/>
      <c r="L342" s="44"/>
      <c r="M342" s="261"/>
      <c r="N342" s="262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6" t="s">
        <v>261</v>
      </c>
      <c r="AU342" s="16" t="s">
        <v>91</v>
      </c>
    </row>
    <row r="343" s="13" customFormat="1">
      <c r="A343" s="13"/>
      <c r="B343" s="263"/>
      <c r="C343" s="264"/>
      <c r="D343" s="259" t="s">
        <v>263</v>
      </c>
      <c r="E343" s="273" t="s">
        <v>1</v>
      </c>
      <c r="F343" s="265" t="s">
        <v>1874</v>
      </c>
      <c r="G343" s="264"/>
      <c r="H343" s="266">
        <v>63.140000000000001</v>
      </c>
      <c r="I343" s="267"/>
      <c r="J343" s="264"/>
      <c r="K343" s="264"/>
      <c r="L343" s="268"/>
      <c r="M343" s="269"/>
      <c r="N343" s="270"/>
      <c r="O343" s="270"/>
      <c r="P343" s="270"/>
      <c r="Q343" s="270"/>
      <c r="R343" s="270"/>
      <c r="S343" s="270"/>
      <c r="T343" s="27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72" t="s">
        <v>263</v>
      </c>
      <c r="AU343" s="272" t="s">
        <v>91</v>
      </c>
      <c r="AV343" s="13" t="s">
        <v>91</v>
      </c>
      <c r="AW343" s="13" t="s">
        <v>38</v>
      </c>
      <c r="AX343" s="13" t="s">
        <v>82</v>
      </c>
      <c r="AY343" s="272" t="s">
        <v>224</v>
      </c>
    </row>
    <row r="344" s="14" customFormat="1">
      <c r="A344" s="14"/>
      <c r="B344" s="274"/>
      <c r="C344" s="275"/>
      <c r="D344" s="259" t="s">
        <v>263</v>
      </c>
      <c r="E344" s="276" t="s">
        <v>1</v>
      </c>
      <c r="F344" s="277" t="s">
        <v>277</v>
      </c>
      <c r="G344" s="275"/>
      <c r="H344" s="278">
        <v>63.140000000000001</v>
      </c>
      <c r="I344" s="279"/>
      <c r="J344" s="275"/>
      <c r="K344" s="275"/>
      <c r="L344" s="280"/>
      <c r="M344" s="281"/>
      <c r="N344" s="282"/>
      <c r="O344" s="282"/>
      <c r="P344" s="282"/>
      <c r="Q344" s="282"/>
      <c r="R344" s="282"/>
      <c r="S344" s="282"/>
      <c r="T344" s="28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84" t="s">
        <v>263</v>
      </c>
      <c r="AU344" s="284" t="s">
        <v>91</v>
      </c>
      <c r="AV344" s="14" t="s">
        <v>231</v>
      </c>
      <c r="AW344" s="14" t="s">
        <v>38</v>
      </c>
      <c r="AX344" s="14" t="s">
        <v>89</v>
      </c>
      <c r="AY344" s="284" t="s">
        <v>224</v>
      </c>
    </row>
    <row r="345" s="2" customFormat="1" ht="16.5" customHeight="1">
      <c r="A345" s="38"/>
      <c r="B345" s="39"/>
      <c r="C345" s="285" t="s">
        <v>950</v>
      </c>
      <c r="D345" s="285" t="s">
        <v>283</v>
      </c>
      <c r="E345" s="286" t="s">
        <v>1442</v>
      </c>
      <c r="F345" s="287" t="s">
        <v>1443</v>
      </c>
      <c r="G345" s="288" t="s">
        <v>268</v>
      </c>
      <c r="H345" s="289">
        <v>0.042999999999999997</v>
      </c>
      <c r="I345" s="290"/>
      <c r="J345" s="291">
        <f>ROUND(I345*H345,2)</f>
        <v>0</v>
      </c>
      <c r="K345" s="287" t="s">
        <v>230</v>
      </c>
      <c r="L345" s="292"/>
      <c r="M345" s="293" t="s">
        <v>1</v>
      </c>
      <c r="N345" s="294" t="s">
        <v>47</v>
      </c>
      <c r="O345" s="91"/>
      <c r="P345" s="255">
        <f>O345*H345</f>
        <v>0</v>
      </c>
      <c r="Q345" s="255">
        <v>1</v>
      </c>
      <c r="R345" s="255">
        <f>Q345*H345</f>
        <v>0.042999999999999997</v>
      </c>
      <c r="S345" s="255">
        <v>0</v>
      </c>
      <c r="T345" s="25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57" t="s">
        <v>386</v>
      </c>
      <c r="AT345" s="257" t="s">
        <v>283</v>
      </c>
      <c r="AU345" s="257" t="s">
        <v>91</v>
      </c>
      <c r="AY345" s="16" t="s">
        <v>224</v>
      </c>
      <c r="BE345" s="258">
        <f>IF(N345="základní",J345,0)</f>
        <v>0</v>
      </c>
      <c r="BF345" s="258">
        <f>IF(N345="snížená",J345,0)</f>
        <v>0</v>
      </c>
      <c r="BG345" s="258">
        <f>IF(N345="zákl. přenesená",J345,0)</f>
        <v>0</v>
      </c>
      <c r="BH345" s="258">
        <f>IF(N345="sníž. přenesená",J345,0)</f>
        <v>0</v>
      </c>
      <c r="BI345" s="258">
        <f>IF(N345="nulová",J345,0)</f>
        <v>0</v>
      </c>
      <c r="BJ345" s="16" t="s">
        <v>89</v>
      </c>
      <c r="BK345" s="258">
        <f>ROUND(I345*H345,2)</f>
        <v>0</v>
      </c>
      <c r="BL345" s="16" t="s">
        <v>303</v>
      </c>
      <c r="BM345" s="257" t="s">
        <v>1397</v>
      </c>
    </row>
    <row r="346" s="13" customFormat="1">
      <c r="A346" s="13"/>
      <c r="B346" s="263"/>
      <c r="C346" s="264"/>
      <c r="D346" s="259" t="s">
        <v>263</v>
      </c>
      <c r="E346" s="273" t="s">
        <v>1</v>
      </c>
      <c r="F346" s="265" t="s">
        <v>1875</v>
      </c>
      <c r="G346" s="264"/>
      <c r="H346" s="266">
        <v>0.042999999999999997</v>
      </c>
      <c r="I346" s="267"/>
      <c r="J346" s="264"/>
      <c r="K346" s="264"/>
      <c r="L346" s="268"/>
      <c r="M346" s="269"/>
      <c r="N346" s="270"/>
      <c r="O346" s="270"/>
      <c r="P346" s="270"/>
      <c r="Q346" s="270"/>
      <c r="R346" s="270"/>
      <c r="S346" s="270"/>
      <c r="T346" s="27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2" t="s">
        <v>263</v>
      </c>
      <c r="AU346" s="272" t="s">
        <v>91</v>
      </c>
      <c r="AV346" s="13" t="s">
        <v>91</v>
      </c>
      <c r="AW346" s="13" t="s">
        <v>38</v>
      </c>
      <c r="AX346" s="13" t="s">
        <v>82</v>
      </c>
      <c r="AY346" s="272" t="s">
        <v>224</v>
      </c>
    </row>
    <row r="347" s="14" customFormat="1">
      <c r="A347" s="14"/>
      <c r="B347" s="274"/>
      <c r="C347" s="275"/>
      <c r="D347" s="259" t="s">
        <v>263</v>
      </c>
      <c r="E347" s="276" t="s">
        <v>1</v>
      </c>
      <c r="F347" s="277" t="s">
        <v>277</v>
      </c>
      <c r="G347" s="275"/>
      <c r="H347" s="278">
        <v>0.042999999999999997</v>
      </c>
      <c r="I347" s="279"/>
      <c r="J347" s="275"/>
      <c r="K347" s="275"/>
      <c r="L347" s="280"/>
      <c r="M347" s="281"/>
      <c r="N347" s="282"/>
      <c r="O347" s="282"/>
      <c r="P347" s="282"/>
      <c r="Q347" s="282"/>
      <c r="R347" s="282"/>
      <c r="S347" s="282"/>
      <c r="T347" s="28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84" t="s">
        <v>263</v>
      </c>
      <c r="AU347" s="284" t="s">
        <v>91</v>
      </c>
      <c r="AV347" s="14" t="s">
        <v>231</v>
      </c>
      <c r="AW347" s="14" t="s">
        <v>38</v>
      </c>
      <c r="AX347" s="14" t="s">
        <v>89</v>
      </c>
      <c r="AY347" s="284" t="s">
        <v>224</v>
      </c>
    </row>
    <row r="348" s="2" customFormat="1" ht="21.75" customHeight="1">
      <c r="A348" s="38"/>
      <c r="B348" s="39"/>
      <c r="C348" s="246" t="s">
        <v>955</v>
      </c>
      <c r="D348" s="246" t="s">
        <v>226</v>
      </c>
      <c r="E348" s="247" t="s">
        <v>511</v>
      </c>
      <c r="F348" s="248" t="s">
        <v>512</v>
      </c>
      <c r="G348" s="249" t="s">
        <v>513</v>
      </c>
      <c r="H348" s="295"/>
      <c r="I348" s="251"/>
      <c r="J348" s="252">
        <f>ROUND(I348*H348,2)</f>
        <v>0</v>
      </c>
      <c r="K348" s="248" t="s">
        <v>230</v>
      </c>
      <c r="L348" s="44"/>
      <c r="M348" s="253" t="s">
        <v>1</v>
      </c>
      <c r="N348" s="254" t="s">
        <v>47</v>
      </c>
      <c r="O348" s="91"/>
      <c r="P348" s="255">
        <f>O348*H348</f>
        <v>0</v>
      </c>
      <c r="Q348" s="255">
        <v>0</v>
      </c>
      <c r="R348" s="255">
        <f>Q348*H348</f>
        <v>0</v>
      </c>
      <c r="S348" s="255">
        <v>0</v>
      </c>
      <c r="T348" s="25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7" t="s">
        <v>303</v>
      </c>
      <c r="AT348" s="257" t="s">
        <v>226</v>
      </c>
      <c r="AU348" s="257" t="s">
        <v>91</v>
      </c>
      <c r="AY348" s="16" t="s">
        <v>224</v>
      </c>
      <c r="BE348" s="258">
        <f>IF(N348="základní",J348,0)</f>
        <v>0</v>
      </c>
      <c r="BF348" s="258">
        <f>IF(N348="snížená",J348,0)</f>
        <v>0</v>
      </c>
      <c r="BG348" s="258">
        <f>IF(N348="zákl. přenesená",J348,0)</f>
        <v>0</v>
      </c>
      <c r="BH348" s="258">
        <f>IF(N348="sníž. přenesená",J348,0)</f>
        <v>0</v>
      </c>
      <c r="BI348" s="258">
        <f>IF(N348="nulová",J348,0)</f>
        <v>0</v>
      </c>
      <c r="BJ348" s="16" t="s">
        <v>89</v>
      </c>
      <c r="BK348" s="258">
        <f>ROUND(I348*H348,2)</f>
        <v>0</v>
      </c>
      <c r="BL348" s="16" t="s">
        <v>303</v>
      </c>
      <c r="BM348" s="257" t="s">
        <v>1399</v>
      </c>
    </row>
    <row r="349" s="12" customFormat="1" ht="25.92" customHeight="1">
      <c r="A349" s="12"/>
      <c r="B349" s="230"/>
      <c r="C349" s="231"/>
      <c r="D349" s="232" t="s">
        <v>81</v>
      </c>
      <c r="E349" s="233" t="s">
        <v>283</v>
      </c>
      <c r="F349" s="233" t="s">
        <v>519</v>
      </c>
      <c r="G349" s="231"/>
      <c r="H349" s="231"/>
      <c r="I349" s="234"/>
      <c r="J349" s="235">
        <f>BK349</f>
        <v>0</v>
      </c>
      <c r="K349" s="231"/>
      <c r="L349" s="236"/>
      <c r="M349" s="237"/>
      <c r="N349" s="238"/>
      <c r="O349" s="238"/>
      <c r="P349" s="239">
        <f>P350</f>
        <v>0</v>
      </c>
      <c r="Q349" s="238"/>
      <c r="R349" s="239">
        <f>R350</f>
        <v>0</v>
      </c>
      <c r="S349" s="238"/>
      <c r="T349" s="240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41" t="s">
        <v>236</v>
      </c>
      <c r="AT349" s="242" t="s">
        <v>81</v>
      </c>
      <c r="AU349" s="242" t="s">
        <v>82</v>
      </c>
      <c r="AY349" s="241" t="s">
        <v>224</v>
      </c>
      <c r="BK349" s="243">
        <f>BK350</f>
        <v>0</v>
      </c>
    </row>
    <row r="350" s="12" customFormat="1" ht="22.8" customHeight="1">
      <c r="A350" s="12"/>
      <c r="B350" s="230"/>
      <c r="C350" s="231"/>
      <c r="D350" s="232" t="s">
        <v>81</v>
      </c>
      <c r="E350" s="244" t="s">
        <v>520</v>
      </c>
      <c r="F350" s="244" t="s">
        <v>521</v>
      </c>
      <c r="G350" s="231"/>
      <c r="H350" s="231"/>
      <c r="I350" s="234"/>
      <c r="J350" s="245">
        <f>BK350</f>
        <v>0</v>
      </c>
      <c r="K350" s="231"/>
      <c r="L350" s="236"/>
      <c r="M350" s="237"/>
      <c r="N350" s="238"/>
      <c r="O350" s="238"/>
      <c r="P350" s="239">
        <f>P351</f>
        <v>0</v>
      </c>
      <c r="Q350" s="238"/>
      <c r="R350" s="239">
        <f>R351</f>
        <v>0</v>
      </c>
      <c r="S350" s="238"/>
      <c r="T350" s="240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41" t="s">
        <v>236</v>
      </c>
      <c r="AT350" s="242" t="s">
        <v>81</v>
      </c>
      <c r="AU350" s="242" t="s">
        <v>89</v>
      </c>
      <c r="AY350" s="241" t="s">
        <v>224</v>
      </c>
      <c r="BK350" s="243">
        <f>BK351</f>
        <v>0</v>
      </c>
    </row>
    <row r="351" s="2" customFormat="1" ht="21.75" customHeight="1">
      <c r="A351" s="38"/>
      <c r="B351" s="39"/>
      <c r="C351" s="246" t="s">
        <v>959</v>
      </c>
      <c r="D351" s="246" t="s">
        <v>226</v>
      </c>
      <c r="E351" s="247" t="s">
        <v>1095</v>
      </c>
      <c r="F351" s="248" t="s">
        <v>524</v>
      </c>
      <c r="G351" s="249" t="s">
        <v>525</v>
      </c>
      <c r="H351" s="250">
        <v>1</v>
      </c>
      <c r="I351" s="251"/>
      <c r="J351" s="252">
        <f>ROUND(I351*H351,2)</f>
        <v>0</v>
      </c>
      <c r="K351" s="248" t="s">
        <v>1</v>
      </c>
      <c r="L351" s="44"/>
      <c r="M351" s="296" t="s">
        <v>1</v>
      </c>
      <c r="N351" s="297" t="s">
        <v>47</v>
      </c>
      <c r="O351" s="298"/>
      <c r="P351" s="299">
        <f>O351*H351</f>
        <v>0</v>
      </c>
      <c r="Q351" s="299">
        <v>0</v>
      </c>
      <c r="R351" s="299">
        <f>Q351*H351</f>
        <v>0</v>
      </c>
      <c r="S351" s="299">
        <v>0</v>
      </c>
      <c r="T351" s="30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57" t="s">
        <v>526</v>
      </c>
      <c r="AT351" s="257" t="s">
        <v>226</v>
      </c>
      <c r="AU351" s="257" t="s">
        <v>91</v>
      </c>
      <c r="AY351" s="16" t="s">
        <v>224</v>
      </c>
      <c r="BE351" s="258">
        <f>IF(N351="základní",J351,0)</f>
        <v>0</v>
      </c>
      <c r="BF351" s="258">
        <f>IF(N351="snížená",J351,0)</f>
        <v>0</v>
      </c>
      <c r="BG351" s="258">
        <f>IF(N351="zákl. přenesená",J351,0)</f>
        <v>0</v>
      </c>
      <c r="BH351" s="258">
        <f>IF(N351="sníž. přenesená",J351,0)</f>
        <v>0</v>
      </c>
      <c r="BI351" s="258">
        <f>IF(N351="nulová",J351,0)</f>
        <v>0</v>
      </c>
      <c r="BJ351" s="16" t="s">
        <v>89</v>
      </c>
      <c r="BK351" s="258">
        <f>ROUND(I351*H351,2)</f>
        <v>0</v>
      </c>
      <c r="BL351" s="16" t="s">
        <v>526</v>
      </c>
      <c r="BM351" s="257" t="s">
        <v>1876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195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OA6Mm6n5K71u5WaXZ4HvrGTRtdvF/RE4Fn/qh38UhIrfTRKkapcSdKdUhtzwLE+nJkv+uTjp8teKioFmiLwb7w==" hashValue="grToXMOC6pcoPXinfHetqQ8A7EhsjMwrXFm8aqdxbsHqbm6SMO6tYSdkPUbJyoE0A+Ew00YAeS1vvNNyn6T6aA==" algorithmName="SHA-512" password="CC35"/>
  <autoFilter ref="C132:K35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174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1805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1877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1807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ROUND((SUM(BE124:BE167)),  2)</f>
        <v>0</v>
      </c>
      <c r="G35" s="38"/>
      <c r="H35" s="38"/>
      <c r="I35" s="174">
        <v>0.20999999999999999</v>
      </c>
      <c r="J35" s="173">
        <f>ROUND(((SUM(BE124:BE167))*I35),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ROUND((SUM(BF124:BF167)),  2)</f>
        <v>0</v>
      </c>
      <c r="G36" s="38"/>
      <c r="H36" s="38"/>
      <c r="I36" s="174">
        <v>0.14999999999999999</v>
      </c>
      <c r="J36" s="173">
        <f>ROUND(((SUM(BF124:BF167))*I36),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ROUND((SUM(BG124:BG167)),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ROUND((SUM(BH124:BH167)),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ROUND((SUM(BI124:BI167)),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1805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20-01-6/02 - Oprava propustku v km 12,664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Čejetičky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1621</v>
      </c>
      <c r="E98" s="208"/>
      <c r="F98" s="208"/>
      <c r="G98" s="208"/>
      <c r="H98" s="208"/>
      <c r="I98" s="209"/>
      <c r="J98" s="210">
        <f>J125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1765</v>
      </c>
      <c r="E99" s="214"/>
      <c r="F99" s="214"/>
      <c r="G99" s="214"/>
      <c r="H99" s="214"/>
      <c r="I99" s="215"/>
      <c r="J99" s="216">
        <f>J126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1766</v>
      </c>
      <c r="E100" s="214"/>
      <c r="F100" s="214"/>
      <c r="G100" s="214"/>
      <c r="H100" s="214"/>
      <c r="I100" s="215"/>
      <c r="J100" s="216">
        <f>J154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203</v>
      </c>
      <c r="E101" s="214"/>
      <c r="F101" s="214"/>
      <c r="G101" s="214"/>
      <c r="H101" s="214"/>
      <c r="I101" s="215"/>
      <c r="J101" s="216">
        <f>J155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204</v>
      </c>
      <c r="E102" s="214"/>
      <c r="F102" s="214"/>
      <c r="G102" s="214"/>
      <c r="H102" s="214"/>
      <c r="I102" s="215"/>
      <c r="J102" s="216">
        <f>J166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5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8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209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9" t="str">
        <f>E7</f>
        <v>Oprava mostních objektů v km 2,208, 9,094, 9,910 a 4,236, 9,298, 12,664 na trati Mšeno - Skalsko - Mladá Boleslav</v>
      </c>
      <c r="F112" s="31"/>
      <c r="G112" s="31"/>
      <c r="H112" s="31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181</v>
      </c>
      <c r="D113" s="21"/>
      <c r="E113" s="21"/>
      <c r="F113" s="21"/>
      <c r="G113" s="21"/>
      <c r="H113" s="21"/>
      <c r="I113" s="146"/>
      <c r="J113" s="21"/>
      <c r="K113" s="21"/>
      <c r="L113" s="19"/>
    </row>
    <row r="114" s="2" customFormat="1" ht="23.25" customHeight="1">
      <c r="A114" s="38"/>
      <c r="B114" s="39"/>
      <c r="C114" s="40"/>
      <c r="D114" s="40"/>
      <c r="E114" s="199" t="s">
        <v>1805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183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20-01-6/02 - Oprava propustku v km 12,664 _ Železniční svršek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>Čejetičky</v>
      </c>
      <c r="G118" s="40"/>
      <c r="H118" s="40"/>
      <c r="I118" s="156" t="s">
        <v>23</v>
      </c>
      <c r="J118" s="79" t="str">
        <f>IF(J14="","",J14)</f>
        <v>20. 1. 2020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54.45" customHeight="1">
      <c r="A120" s="38"/>
      <c r="B120" s="39"/>
      <c r="C120" s="31" t="s">
        <v>29</v>
      </c>
      <c r="D120" s="40"/>
      <c r="E120" s="40"/>
      <c r="F120" s="26" t="str">
        <f>E17</f>
        <v>Správa železnic, státní organizace</v>
      </c>
      <c r="G120" s="40"/>
      <c r="H120" s="40"/>
      <c r="I120" s="156" t="s">
        <v>37</v>
      </c>
      <c r="J120" s="36" t="str">
        <f>E23</f>
        <v>Ing. Ivan Šír, projektování dopravních staveb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156" t="s">
        <v>39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8"/>
      <c r="B123" s="219"/>
      <c r="C123" s="220" t="s">
        <v>210</v>
      </c>
      <c r="D123" s="221" t="s">
        <v>67</v>
      </c>
      <c r="E123" s="221" t="s">
        <v>63</v>
      </c>
      <c r="F123" s="221" t="s">
        <v>64</v>
      </c>
      <c r="G123" s="221" t="s">
        <v>211</v>
      </c>
      <c r="H123" s="221" t="s">
        <v>212</v>
      </c>
      <c r="I123" s="222" t="s">
        <v>213</v>
      </c>
      <c r="J123" s="221" t="s">
        <v>192</v>
      </c>
      <c r="K123" s="223" t="s">
        <v>214</v>
      </c>
      <c r="L123" s="224"/>
      <c r="M123" s="100" t="s">
        <v>1</v>
      </c>
      <c r="N123" s="101" t="s">
        <v>46</v>
      </c>
      <c r="O123" s="101" t="s">
        <v>215</v>
      </c>
      <c r="P123" s="101" t="s">
        <v>216</v>
      </c>
      <c r="Q123" s="101" t="s">
        <v>217</v>
      </c>
      <c r="R123" s="101" t="s">
        <v>218</v>
      </c>
      <c r="S123" s="101" t="s">
        <v>219</v>
      </c>
      <c r="T123" s="102" t="s">
        <v>220</v>
      </c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</row>
    <row r="124" s="2" customFormat="1" ht="22.8" customHeight="1">
      <c r="A124" s="38"/>
      <c r="B124" s="39"/>
      <c r="C124" s="107" t="s">
        <v>221</v>
      </c>
      <c r="D124" s="40"/>
      <c r="E124" s="40"/>
      <c r="F124" s="40"/>
      <c r="G124" s="40"/>
      <c r="H124" s="40"/>
      <c r="I124" s="154"/>
      <c r="J124" s="225">
        <f>BK124</f>
        <v>0</v>
      </c>
      <c r="K124" s="40"/>
      <c r="L124" s="44"/>
      <c r="M124" s="103"/>
      <c r="N124" s="226"/>
      <c r="O124" s="104"/>
      <c r="P124" s="227">
        <f>P125</f>
        <v>0</v>
      </c>
      <c r="Q124" s="104"/>
      <c r="R124" s="227">
        <f>R125</f>
        <v>125.316368948</v>
      </c>
      <c r="S124" s="104"/>
      <c r="T124" s="228">
        <f>T125</f>
        <v>92.192320000000009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81</v>
      </c>
      <c r="AU124" s="16" t="s">
        <v>194</v>
      </c>
      <c r="BK124" s="229">
        <f>BK125</f>
        <v>0</v>
      </c>
    </row>
    <row r="125" s="12" customFormat="1" ht="25.92" customHeight="1">
      <c r="A125" s="12"/>
      <c r="B125" s="230"/>
      <c r="C125" s="231"/>
      <c r="D125" s="232" t="s">
        <v>81</v>
      </c>
      <c r="E125" s="233" t="s">
        <v>222</v>
      </c>
      <c r="F125" s="233" t="s">
        <v>1622</v>
      </c>
      <c r="G125" s="231"/>
      <c r="H125" s="231"/>
      <c r="I125" s="234"/>
      <c r="J125" s="235">
        <f>BK125</f>
        <v>0</v>
      </c>
      <c r="K125" s="231"/>
      <c r="L125" s="236"/>
      <c r="M125" s="237"/>
      <c r="N125" s="238"/>
      <c r="O125" s="238"/>
      <c r="P125" s="239">
        <f>P126+P154+P155+P166</f>
        <v>0</v>
      </c>
      <c r="Q125" s="238"/>
      <c r="R125" s="239">
        <f>R126+R154+R155+R166</f>
        <v>125.316368948</v>
      </c>
      <c r="S125" s="238"/>
      <c r="T125" s="240">
        <f>T126+T154+T155+T166</f>
        <v>92.192320000000009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89</v>
      </c>
      <c r="AT125" s="242" t="s">
        <v>81</v>
      </c>
      <c r="AU125" s="242" t="s">
        <v>82</v>
      </c>
      <c r="AY125" s="241" t="s">
        <v>224</v>
      </c>
      <c r="BK125" s="243">
        <f>BK126+BK154+BK155+BK166</f>
        <v>0</v>
      </c>
    </row>
    <row r="126" s="12" customFormat="1" ht="22.8" customHeight="1">
      <c r="A126" s="12"/>
      <c r="B126" s="230"/>
      <c r="C126" s="231"/>
      <c r="D126" s="232" t="s">
        <v>81</v>
      </c>
      <c r="E126" s="244" t="s">
        <v>244</v>
      </c>
      <c r="F126" s="244" t="s">
        <v>1767</v>
      </c>
      <c r="G126" s="231"/>
      <c r="H126" s="231"/>
      <c r="I126" s="234"/>
      <c r="J126" s="245">
        <f>BK126</f>
        <v>0</v>
      </c>
      <c r="K126" s="231"/>
      <c r="L126" s="236"/>
      <c r="M126" s="237"/>
      <c r="N126" s="238"/>
      <c r="O126" s="238"/>
      <c r="P126" s="239">
        <f>SUM(P127:P153)</f>
        <v>0</v>
      </c>
      <c r="Q126" s="238"/>
      <c r="R126" s="239">
        <f>SUM(R127:R153)</f>
        <v>125.316368948</v>
      </c>
      <c r="S126" s="238"/>
      <c r="T126" s="240">
        <f>SUM(T127:T153)</f>
        <v>92.192320000000009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89</v>
      </c>
      <c r="AY126" s="241" t="s">
        <v>224</v>
      </c>
      <c r="BK126" s="243">
        <f>SUM(BK127:BK153)</f>
        <v>0</v>
      </c>
    </row>
    <row r="127" s="2" customFormat="1" ht="16.5" customHeight="1">
      <c r="A127" s="38"/>
      <c r="B127" s="39"/>
      <c r="C127" s="246" t="s">
        <v>89</v>
      </c>
      <c r="D127" s="246" t="s">
        <v>226</v>
      </c>
      <c r="E127" s="247" t="s">
        <v>1768</v>
      </c>
      <c r="F127" s="248" t="s">
        <v>1769</v>
      </c>
      <c r="G127" s="249" t="s">
        <v>389</v>
      </c>
      <c r="H127" s="250">
        <v>8</v>
      </c>
      <c r="I127" s="251"/>
      <c r="J127" s="252">
        <f>ROUND(I127*H127,2)</f>
        <v>0</v>
      </c>
      <c r="K127" s="248" t="s">
        <v>230</v>
      </c>
      <c r="L127" s="44"/>
      <c r="M127" s="253" t="s">
        <v>1</v>
      </c>
      <c r="N127" s="254" t="s">
        <v>47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231</v>
      </c>
      <c r="AT127" s="257" t="s">
        <v>226</v>
      </c>
      <c r="AU127" s="257" t="s">
        <v>91</v>
      </c>
      <c r="AY127" s="16" t="s">
        <v>224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89</v>
      </c>
      <c r="BK127" s="258">
        <f>ROUND(I127*H127,2)</f>
        <v>0</v>
      </c>
      <c r="BL127" s="16" t="s">
        <v>231</v>
      </c>
      <c r="BM127" s="257" t="s">
        <v>342</v>
      </c>
    </row>
    <row r="128" s="2" customFormat="1">
      <c r="A128" s="38"/>
      <c r="B128" s="39"/>
      <c r="C128" s="40"/>
      <c r="D128" s="259" t="s">
        <v>261</v>
      </c>
      <c r="E128" s="40"/>
      <c r="F128" s="260" t="s">
        <v>1770</v>
      </c>
      <c r="G128" s="40"/>
      <c r="H128" s="40"/>
      <c r="I128" s="154"/>
      <c r="J128" s="40"/>
      <c r="K128" s="40"/>
      <c r="L128" s="44"/>
      <c r="M128" s="261"/>
      <c r="N128" s="26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261</v>
      </c>
      <c r="AU128" s="16" t="s">
        <v>91</v>
      </c>
    </row>
    <row r="129" s="2" customFormat="1" ht="21.75" customHeight="1">
      <c r="A129" s="38"/>
      <c r="B129" s="39"/>
      <c r="C129" s="246" t="s">
        <v>91</v>
      </c>
      <c r="D129" s="246" t="s">
        <v>226</v>
      </c>
      <c r="E129" s="247" t="s">
        <v>540</v>
      </c>
      <c r="F129" s="248" t="s">
        <v>541</v>
      </c>
      <c r="G129" s="249" t="s">
        <v>247</v>
      </c>
      <c r="H129" s="250">
        <v>42.840000000000003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1.8080000000000001</v>
      </c>
      <c r="T129" s="256">
        <f>S129*H129</f>
        <v>77.454720000000009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231</v>
      </c>
    </row>
    <row r="130" s="13" customFormat="1">
      <c r="A130" s="13"/>
      <c r="B130" s="263"/>
      <c r="C130" s="264"/>
      <c r="D130" s="259" t="s">
        <v>263</v>
      </c>
      <c r="E130" s="273" t="s">
        <v>1</v>
      </c>
      <c r="F130" s="265" t="s">
        <v>1878</v>
      </c>
      <c r="G130" s="264"/>
      <c r="H130" s="266">
        <v>42.840000000000003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2" t="s">
        <v>263</v>
      </c>
      <c r="AU130" s="272" t="s">
        <v>91</v>
      </c>
      <c r="AV130" s="13" t="s">
        <v>91</v>
      </c>
      <c r="AW130" s="13" t="s">
        <v>38</v>
      </c>
      <c r="AX130" s="13" t="s">
        <v>82</v>
      </c>
      <c r="AY130" s="272" t="s">
        <v>224</v>
      </c>
    </row>
    <row r="131" s="14" customFormat="1">
      <c r="A131" s="14"/>
      <c r="B131" s="274"/>
      <c r="C131" s="275"/>
      <c r="D131" s="259" t="s">
        <v>263</v>
      </c>
      <c r="E131" s="276" t="s">
        <v>1</v>
      </c>
      <c r="F131" s="277" t="s">
        <v>277</v>
      </c>
      <c r="G131" s="275"/>
      <c r="H131" s="278">
        <v>42.840000000000003</v>
      </c>
      <c r="I131" s="279"/>
      <c r="J131" s="275"/>
      <c r="K131" s="275"/>
      <c r="L131" s="280"/>
      <c r="M131" s="281"/>
      <c r="N131" s="282"/>
      <c r="O131" s="282"/>
      <c r="P131" s="282"/>
      <c r="Q131" s="282"/>
      <c r="R131" s="282"/>
      <c r="S131" s="282"/>
      <c r="T131" s="28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4" t="s">
        <v>263</v>
      </c>
      <c r="AU131" s="284" t="s">
        <v>91</v>
      </c>
      <c r="AV131" s="14" t="s">
        <v>231</v>
      </c>
      <c r="AW131" s="14" t="s">
        <v>38</v>
      </c>
      <c r="AX131" s="14" t="s">
        <v>89</v>
      </c>
      <c r="AY131" s="284" t="s">
        <v>224</v>
      </c>
    </row>
    <row r="132" s="2" customFormat="1" ht="21.75" customHeight="1">
      <c r="A132" s="38"/>
      <c r="B132" s="39"/>
      <c r="C132" s="246" t="s">
        <v>236</v>
      </c>
      <c r="D132" s="246" t="s">
        <v>226</v>
      </c>
      <c r="E132" s="247" t="s">
        <v>544</v>
      </c>
      <c r="F132" s="248" t="s">
        <v>545</v>
      </c>
      <c r="G132" s="249" t="s">
        <v>247</v>
      </c>
      <c r="H132" s="250">
        <v>42.840000000000003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1879</v>
      </c>
    </row>
    <row r="133" s="2" customFormat="1" ht="16.5" customHeight="1">
      <c r="A133" s="38"/>
      <c r="B133" s="39"/>
      <c r="C133" s="246" t="s">
        <v>231</v>
      </c>
      <c r="D133" s="246" t="s">
        <v>226</v>
      </c>
      <c r="E133" s="247" t="s">
        <v>534</v>
      </c>
      <c r="F133" s="248" t="s">
        <v>535</v>
      </c>
      <c r="G133" s="249" t="s">
        <v>239</v>
      </c>
      <c r="H133" s="250">
        <v>24.399999999999999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0.60399999999999998</v>
      </c>
      <c r="T133" s="256">
        <f>S133*H133</f>
        <v>14.737599999999999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1880</v>
      </c>
    </row>
    <row r="134" s="2" customFormat="1" ht="21.75" customHeight="1">
      <c r="A134" s="38"/>
      <c r="B134" s="39"/>
      <c r="C134" s="246" t="s">
        <v>244</v>
      </c>
      <c r="D134" s="246" t="s">
        <v>226</v>
      </c>
      <c r="E134" s="247" t="s">
        <v>537</v>
      </c>
      <c r="F134" s="248" t="s">
        <v>538</v>
      </c>
      <c r="G134" s="249" t="s">
        <v>239</v>
      </c>
      <c r="H134" s="250">
        <v>24.399999999999999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1881</v>
      </c>
    </row>
    <row r="135" s="2" customFormat="1" ht="16.5" customHeight="1">
      <c r="A135" s="38"/>
      <c r="B135" s="39"/>
      <c r="C135" s="246" t="s">
        <v>249</v>
      </c>
      <c r="D135" s="246" t="s">
        <v>226</v>
      </c>
      <c r="E135" s="247" t="s">
        <v>547</v>
      </c>
      <c r="F135" s="248" t="s">
        <v>548</v>
      </c>
      <c r="G135" s="249" t="s">
        <v>247</v>
      </c>
      <c r="H135" s="250">
        <v>54.979999999999997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2.03485</v>
      </c>
      <c r="R135" s="255">
        <f>Q135*H135</f>
        <v>111.876053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231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91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1774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13" customFormat="1">
      <c r="A137" s="13"/>
      <c r="B137" s="263"/>
      <c r="C137" s="264"/>
      <c r="D137" s="259" t="s">
        <v>263</v>
      </c>
      <c r="E137" s="273" t="s">
        <v>1</v>
      </c>
      <c r="F137" s="265" t="s">
        <v>1882</v>
      </c>
      <c r="G137" s="264"/>
      <c r="H137" s="266">
        <v>49.979999999999997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2" t="s">
        <v>263</v>
      </c>
      <c r="AU137" s="272" t="s">
        <v>91</v>
      </c>
      <c r="AV137" s="13" t="s">
        <v>91</v>
      </c>
      <c r="AW137" s="13" t="s">
        <v>38</v>
      </c>
      <c r="AX137" s="13" t="s">
        <v>82</v>
      </c>
      <c r="AY137" s="272" t="s">
        <v>224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244</v>
      </c>
      <c r="G138" s="264"/>
      <c r="H138" s="266">
        <v>5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82</v>
      </c>
      <c r="AY138" s="272" t="s">
        <v>224</v>
      </c>
    </row>
    <row r="139" s="14" customFormat="1">
      <c r="A139" s="14"/>
      <c r="B139" s="274"/>
      <c r="C139" s="275"/>
      <c r="D139" s="259" t="s">
        <v>263</v>
      </c>
      <c r="E139" s="276" t="s">
        <v>1</v>
      </c>
      <c r="F139" s="277" t="s">
        <v>277</v>
      </c>
      <c r="G139" s="275"/>
      <c r="H139" s="278">
        <v>54.979999999999997</v>
      </c>
      <c r="I139" s="279"/>
      <c r="J139" s="275"/>
      <c r="K139" s="275"/>
      <c r="L139" s="280"/>
      <c r="M139" s="281"/>
      <c r="N139" s="282"/>
      <c r="O139" s="282"/>
      <c r="P139" s="282"/>
      <c r="Q139" s="282"/>
      <c r="R139" s="282"/>
      <c r="S139" s="282"/>
      <c r="T139" s="28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4" t="s">
        <v>263</v>
      </c>
      <c r="AU139" s="284" t="s">
        <v>91</v>
      </c>
      <c r="AV139" s="14" t="s">
        <v>231</v>
      </c>
      <c r="AW139" s="14" t="s">
        <v>38</v>
      </c>
      <c r="AX139" s="14" t="s">
        <v>89</v>
      </c>
      <c r="AY139" s="284" t="s">
        <v>224</v>
      </c>
    </row>
    <row r="140" s="2" customFormat="1" ht="21.75" customHeight="1">
      <c r="A140" s="38"/>
      <c r="B140" s="39"/>
      <c r="C140" s="246" t="s">
        <v>253</v>
      </c>
      <c r="D140" s="246" t="s">
        <v>226</v>
      </c>
      <c r="E140" s="247" t="s">
        <v>550</v>
      </c>
      <c r="F140" s="248" t="s">
        <v>551</v>
      </c>
      <c r="G140" s="249" t="s">
        <v>247</v>
      </c>
      <c r="H140" s="250">
        <v>54.979999999999997</v>
      </c>
      <c r="I140" s="251"/>
      <c r="J140" s="252">
        <f>ROUND(I140*H140,2)</f>
        <v>0</v>
      </c>
      <c r="K140" s="248" t="s">
        <v>230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1883</v>
      </c>
    </row>
    <row r="141" s="2" customFormat="1" ht="16.5" customHeight="1">
      <c r="A141" s="38"/>
      <c r="B141" s="39"/>
      <c r="C141" s="246" t="s">
        <v>257</v>
      </c>
      <c r="D141" s="246" t="s">
        <v>226</v>
      </c>
      <c r="E141" s="247" t="s">
        <v>553</v>
      </c>
      <c r="F141" s="248" t="s">
        <v>554</v>
      </c>
      <c r="G141" s="249" t="s">
        <v>239</v>
      </c>
      <c r="H141" s="250">
        <v>9.5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0.010083784</v>
      </c>
      <c r="R141" s="255">
        <f>Q141*H141</f>
        <v>0.095795948000000006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1884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556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2" customFormat="1" ht="16.5" customHeight="1">
      <c r="A143" s="38"/>
      <c r="B143" s="39"/>
      <c r="C143" s="285" t="s">
        <v>265</v>
      </c>
      <c r="D143" s="285" t="s">
        <v>283</v>
      </c>
      <c r="E143" s="286" t="s">
        <v>1464</v>
      </c>
      <c r="F143" s="287" t="s">
        <v>558</v>
      </c>
      <c r="G143" s="288" t="s">
        <v>268</v>
      </c>
      <c r="H143" s="289">
        <v>2.4249999999999998</v>
      </c>
      <c r="I143" s="290"/>
      <c r="J143" s="291">
        <f>ROUND(I143*H143,2)</f>
        <v>0</v>
      </c>
      <c r="K143" s="287" t="s">
        <v>230</v>
      </c>
      <c r="L143" s="292"/>
      <c r="M143" s="293" t="s">
        <v>1</v>
      </c>
      <c r="N143" s="294" t="s">
        <v>47</v>
      </c>
      <c r="O143" s="91"/>
      <c r="P143" s="255">
        <f>O143*H143</f>
        <v>0</v>
      </c>
      <c r="Q143" s="255">
        <v>1</v>
      </c>
      <c r="R143" s="255">
        <f>Q143*H143</f>
        <v>2.4249999999999998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257</v>
      </c>
      <c r="AT143" s="257" t="s">
        <v>283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1885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1466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2" customFormat="1" ht="21.75" customHeight="1">
      <c r="A145" s="38"/>
      <c r="B145" s="39"/>
      <c r="C145" s="285" t="s">
        <v>271</v>
      </c>
      <c r="D145" s="285" t="s">
        <v>283</v>
      </c>
      <c r="E145" s="286" t="s">
        <v>1467</v>
      </c>
      <c r="F145" s="287" t="s">
        <v>563</v>
      </c>
      <c r="G145" s="288" t="s">
        <v>389</v>
      </c>
      <c r="H145" s="289">
        <v>40</v>
      </c>
      <c r="I145" s="290"/>
      <c r="J145" s="291">
        <f>ROUND(I145*H145,2)</f>
        <v>0</v>
      </c>
      <c r="K145" s="287" t="s">
        <v>230</v>
      </c>
      <c r="L145" s="292"/>
      <c r="M145" s="293" t="s">
        <v>1</v>
      </c>
      <c r="N145" s="294" t="s">
        <v>47</v>
      </c>
      <c r="O145" s="91"/>
      <c r="P145" s="255">
        <f>O145*H145</f>
        <v>0</v>
      </c>
      <c r="Q145" s="255">
        <v>0.27200000000000002</v>
      </c>
      <c r="R145" s="255">
        <f>Q145*H145</f>
        <v>10.880000000000001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257</v>
      </c>
      <c r="AT145" s="257" t="s">
        <v>283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1886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1466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2" customFormat="1" ht="21.75" customHeight="1">
      <c r="A147" s="38"/>
      <c r="B147" s="39"/>
      <c r="C147" s="246" t="s">
        <v>278</v>
      </c>
      <c r="D147" s="246" t="s">
        <v>226</v>
      </c>
      <c r="E147" s="247" t="s">
        <v>1887</v>
      </c>
      <c r="F147" s="248" t="s">
        <v>577</v>
      </c>
      <c r="G147" s="249" t="s">
        <v>239</v>
      </c>
      <c r="H147" s="250">
        <v>0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47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231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231</v>
      </c>
      <c r="BM147" s="257" t="s">
        <v>1888</v>
      </c>
    </row>
    <row r="148" s="2" customFormat="1">
      <c r="A148" s="38"/>
      <c r="B148" s="39"/>
      <c r="C148" s="40"/>
      <c r="D148" s="259" t="s">
        <v>261</v>
      </c>
      <c r="E148" s="40"/>
      <c r="F148" s="260" t="s">
        <v>1152</v>
      </c>
      <c r="G148" s="40"/>
      <c r="H148" s="40"/>
      <c r="I148" s="154"/>
      <c r="J148" s="40"/>
      <c r="K148" s="40"/>
      <c r="L148" s="44"/>
      <c r="M148" s="261"/>
      <c r="N148" s="26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261</v>
      </c>
      <c r="AU148" s="16" t="s">
        <v>91</v>
      </c>
    </row>
    <row r="149" s="2" customFormat="1" ht="21.75" customHeight="1">
      <c r="A149" s="38"/>
      <c r="B149" s="39"/>
      <c r="C149" s="246" t="s">
        <v>282</v>
      </c>
      <c r="D149" s="246" t="s">
        <v>226</v>
      </c>
      <c r="E149" s="247" t="s">
        <v>566</v>
      </c>
      <c r="F149" s="248" t="s">
        <v>567</v>
      </c>
      <c r="G149" s="249" t="s">
        <v>389</v>
      </c>
      <c r="H149" s="250">
        <v>4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47</v>
      </c>
      <c r="O149" s="91"/>
      <c r="P149" s="255">
        <f>O149*H149</f>
        <v>0</v>
      </c>
      <c r="Q149" s="255">
        <v>0.0098799999999999999</v>
      </c>
      <c r="R149" s="255">
        <f>Q149*H149</f>
        <v>0.03952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231</v>
      </c>
      <c r="AT149" s="257" t="s">
        <v>226</v>
      </c>
      <c r="AU149" s="257" t="s">
        <v>91</v>
      </c>
      <c r="AY149" s="16" t="s">
        <v>224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89</v>
      </c>
      <c r="BK149" s="258">
        <f>ROUND(I149*H149,2)</f>
        <v>0</v>
      </c>
      <c r="BL149" s="16" t="s">
        <v>231</v>
      </c>
      <c r="BM149" s="257" t="s">
        <v>1889</v>
      </c>
    </row>
    <row r="150" s="2" customFormat="1" ht="21.75" customHeight="1">
      <c r="A150" s="38"/>
      <c r="B150" s="39"/>
      <c r="C150" s="246" t="s">
        <v>288</v>
      </c>
      <c r="D150" s="246" t="s">
        <v>226</v>
      </c>
      <c r="E150" s="247" t="s">
        <v>569</v>
      </c>
      <c r="F150" s="248" t="s">
        <v>570</v>
      </c>
      <c r="G150" s="249" t="s">
        <v>571</v>
      </c>
      <c r="H150" s="250">
        <v>2</v>
      </c>
      <c r="I150" s="251"/>
      <c r="J150" s="252">
        <f>ROUND(I150*H150,2)</f>
        <v>0</v>
      </c>
      <c r="K150" s="248" t="s">
        <v>1</v>
      </c>
      <c r="L150" s="44"/>
      <c r="M150" s="253" t="s">
        <v>1</v>
      </c>
      <c r="N150" s="254" t="s">
        <v>47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231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1890</v>
      </c>
    </row>
    <row r="151" s="2" customFormat="1" ht="33" customHeight="1">
      <c r="A151" s="38"/>
      <c r="B151" s="39"/>
      <c r="C151" s="246" t="s">
        <v>293</v>
      </c>
      <c r="D151" s="246" t="s">
        <v>226</v>
      </c>
      <c r="E151" s="247" t="s">
        <v>573</v>
      </c>
      <c r="F151" s="248" t="s">
        <v>574</v>
      </c>
      <c r="G151" s="249" t="s">
        <v>239</v>
      </c>
      <c r="H151" s="250">
        <v>150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47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231</v>
      </c>
      <c r="AT151" s="257" t="s">
        <v>226</v>
      </c>
      <c r="AU151" s="257" t="s">
        <v>91</v>
      </c>
      <c r="AY151" s="16" t="s">
        <v>224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89</v>
      </c>
      <c r="BK151" s="258">
        <f>ROUND(I151*H151,2)</f>
        <v>0</v>
      </c>
      <c r="BL151" s="16" t="s">
        <v>231</v>
      </c>
      <c r="BM151" s="257" t="s">
        <v>1891</v>
      </c>
    </row>
    <row r="152" s="2" customFormat="1" ht="21.75" customHeight="1">
      <c r="A152" s="38"/>
      <c r="B152" s="39"/>
      <c r="C152" s="246" t="s">
        <v>8</v>
      </c>
      <c r="D152" s="246" t="s">
        <v>226</v>
      </c>
      <c r="E152" s="247" t="s">
        <v>588</v>
      </c>
      <c r="F152" s="248" t="s">
        <v>589</v>
      </c>
      <c r="G152" s="249" t="s">
        <v>389</v>
      </c>
      <c r="H152" s="250">
        <v>42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313</v>
      </c>
    </row>
    <row r="153" s="2" customFormat="1">
      <c r="A153" s="38"/>
      <c r="B153" s="39"/>
      <c r="C153" s="40"/>
      <c r="D153" s="259" t="s">
        <v>261</v>
      </c>
      <c r="E153" s="40"/>
      <c r="F153" s="260" t="s">
        <v>591</v>
      </c>
      <c r="G153" s="40"/>
      <c r="H153" s="40"/>
      <c r="I153" s="154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261</v>
      </c>
      <c r="AU153" s="16" t="s">
        <v>91</v>
      </c>
    </row>
    <row r="154" s="12" customFormat="1" ht="22.8" customHeight="1">
      <c r="A154" s="12"/>
      <c r="B154" s="230"/>
      <c r="C154" s="231"/>
      <c r="D154" s="232" t="s">
        <v>81</v>
      </c>
      <c r="E154" s="244" t="s">
        <v>265</v>
      </c>
      <c r="F154" s="244" t="s">
        <v>1785</v>
      </c>
      <c r="G154" s="231"/>
      <c r="H154" s="231"/>
      <c r="I154" s="234"/>
      <c r="J154" s="245">
        <f>BK154</f>
        <v>0</v>
      </c>
      <c r="K154" s="231"/>
      <c r="L154" s="236"/>
      <c r="M154" s="237"/>
      <c r="N154" s="238"/>
      <c r="O154" s="238"/>
      <c r="P154" s="239">
        <v>0</v>
      </c>
      <c r="Q154" s="238"/>
      <c r="R154" s="239">
        <v>0</v>
      </c>
      <c r="S154" s="238"/>
      <c r="T154" s="240"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89</v>
      </c>
      <c r="AT154" s="242" t="s">
        <v>81</v>
      </c>
      <c r="AU154" s="242" t="s">
        <v>89</v>
      </c>
      <c r="AY154" s="241" t="s">
        <v>224</v>
      </c>
      <c r="BK154" s="243">
        <v>0</v>
      </c>
    </row>
    <row r="155" s="12" customFormat="1" ht="22.8" customHeight="1">
      <c r="A155" s="12"/>
      <c r="B155" s="230"/>
      <c r="C155" s="231"/>
      <c r="D155" s="232" t="s">
        <v>81</v>
      </c>
      <c r="E155" s="244" t="s">
        <v>431</v>
      </c>
      <c r="F155" s="244" t="s">
        <v>432</v>
      </c>
      <c r="G155" s="231"/>
      <c r="H155" s="231"/>
      <c r="I155" s="234"/>
      <c r="J155" s="245">
        <f>BK155</f>
        <v>0</v>
      </c>
      <c r="K155" s="231"/>
      <c r="L155" s="236"/>
      <c r="M155" s="237"/>
      <c r="N155" s="238"/>
      <c r="O155" s="238"/>
      <c r="P155" s="239">
        <f>SUM(P156:P165)</f>
        <v>0</v>
      </c>
      <c r="Q155" s="238"/>
      <c r="R155" s="239">
        <f>SUM(R156:R165)</f>
        <v>0</v>
      </c>
      <c r="S155" s="238"/>
      <c r="T155" s="240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1" t="s">
        <v>89</v>
      </c>
      <c r="AT155" s="242" t="s">
        <v>81</v>
      </c>
      <c r="AU155" s="242" t="s">
        <v>89</v>
      </c>
      <c r="AY155" s="241" t="s">
        <v>224</v>
      </c>
      <c r="BK155" s="243">
        <f>SUM(BK156:BK165)</f>
        <v>0</v>
      </c>
    </row>
    <row r="156" s="2" customFormat="1" ht="21.75" customHeight="1">
      <c r="A156" s="38"/>
      <c r="B156" s="39"/>
      <c r="C156" s="246" t="s">
        <v>303</v>
      </c>
      <c r="D156" s="246" t="s">
        <v>226</v>
      </c>
      <c r="E156" s="247" t="s">
        <v>440</v>
      </c>
      <c r="F156" s="248" t="s">
        <v>441</v>
      </c>
      <c r="G156" s="249" t="s">
        <v>268</v>
      </c>
      <c r="H156" s="250">
        <v>77.847999999999999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354</v>
      </c>
    </row>
    <row r="157" s="2" customFormat="1">
      <c r="A157" s="38"/>
      <c r="B157" s="39"/>
      <c r="C157" s="40"/>
      <c r="D157" s="259" t="s">
        <v>261</v>
      </c>
      <c r="E157" s="40"/>
      <c r="F157" s="260" t="s">
        <v>1691</v>
      </c>
      <c r="G157" s="40"/>
      <c r="H157" s="40"/>
      <c r="I157" s="154"/>
      <c r="J157" s="40"/>
      <c r="K157" s="40"/>
      <c r="L157" s="44"/>
      <c r="M157" s="261"/>
      <c r="N157" s="262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261</v>
      </c>
      <c r="AU157" s="16" t="s">
        <v>91</v>
      </c>
    </row>
    <row r="158" s="2" customFormat="1" ht="21.75" customHeight="1">
      <c r="A158" s="38"/>
      <c r="B158" s="39"/>
      <c r="C158" s="246" t="s">
        <v>309</v>
      </c>
      <c r="D158" s="246" t="s">
        <v>226</v>
      </c>
      <c r="E158" s="247" t="s">
        <v>1425</v>
      </c>
      <c r="F158" s="248" t="s">
        <v>1426</v>
      </c>
      <c r="G158" s="249" t="s">
        <v>268</v>
      </c>
      <c r="H158" s="250">
        <v>700.63199999999995</v>
      </c>
      <c r="I158" s="251"/>
      <c r="J158" s="252">
        <f>ROUND(I158*H158,2)</f>
        <v>0</v>
      </c>
      <c r="K158" s="248" t="s">
        <v>230</v>
      </c>
      <c r="L158" s="44"/>
      <c r="M158" s="253" t="s">
        <v>1</v>
      </c>
      <c r="N158" s="254" t="s">
        <v>47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231</v>
      </c>
      <c r="AT158" s="257" t="s">
        <v>226</v>
      </c>
      <c r="AU158" s="257" t="s">
        <v>91</v>
      </c>
      <c r="AY158" s="16" t="s">
        <v>224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6" t="s">
        <v>89</v>
      </c>
      <c r="BK158" s="258">
        <f>ROUND(I158*H158,2)</f>
        <v>0</v>
      </c>
      <c r="BL158" s="16" t="s">
        <v>231</v>
      </c>
      <c r="BM158" s="257" t="s">
        <v>366</v>
      </c>
    </row>
    <row r="159" s="2" customFormat="1">
      <c r="A159" s="38"/>
      <c r="B159" s="39"/>
      <c r="C159" s="40"/>
      <c r="D159" s="259" t="s">
        <v>261</v>
      </c>
      <c r="E159" s="40"/>
      <c r="F159" s="260" t="s">
        <v>1691</v>
      </c>
      <c r="G159" s="40"/>
      <c r="H159" s="40"/>
      <c r="I159" s="154"/>
      <c r="J159" s="40"/>
      <c r="K159" s="40"/>
      <c r="L159" s="44"/>
      <c r="M159" s="261"/>
      <c r="N159" s="262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6" t="s">
        <v>261</v>
      </c>
      <c r="AU159" s="16" t="s">
        <v>91</v>
      </c>
    </row>
    <row r="160" s="13" customFormat="1">
      <c r="A160" s="13"/>
      <c r="B160" s="263"/>
      <c r="C160" s="264"/>
      <c r="D160" s="259" t="s">
        <v>263</v>
      </c>
      <c r="E160" s="273" t="s">
        <v>1</v>
      </c>
      <c r="F160" s="265" t="s">
        <v>1892</v>
      </c>
      <c r="G160" s="264"/>
      <c r="H160" s="266">
        <v>700.63199999999995</v>
      </c>
      <c r="I160" s="267"/>
      <c r="J160" s="264"/>
      <c r="K160" s="264"/>
      <c r="L160" s="268"/>
      <c r="M160" s="269"/>
      <c r="N160" s="270"/>
      <c r="O160" s="270"/>
      <c r="P160" s="270"/>
      <c r="Q160" s="270"/>
      <c r="R160" s="270"/>
      <c r="S160" s="270"/>
      <c r="T160" s="27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2" t="s">
        <v>263</v>
      </c>
      <c r="AU160" s="272" t="s">
        <v>91</v>
      </c>
      <c r="AV160" s="13" t="s">
        <v>91</v>
      </c>
      <c r="AW160" s="13" t="s">
        <v>38</v>
      </c>
      <c r="AX160" s="13" t="s">
        <v>82</v>
      </c>
      <c r="AY160" s="272" t="s">
        <v>224</v>
      </c>
    </row>
    <row r="161" s="14" customFormat="1">
      <c r="A161" s="14"/>
      <c r="B161" s="274"/>
      <c r="C161" s="275"/>
      <c r="D161" s="259" t="s">
        <v>263</v>
      </c>
      <c r="E161" s="276" t="s">
        <v>1</v>
      </c>
      <c r="F161" s="277" t="s">
        <v>277</v>
      </c>
      <c r="G161" s="275"/>
      <c r="H161" s="278">
        <v>700.63199999999995</v>
      </c>
      <c r="I161" s="279"/>
      <c r="J161" s="275"/>
      <c r="K161" s="275"/>
      <c r="L161" s="280"/>
      <c r="M161" s="281"/>
      <c r="N161" s="282"/>
      <c r="O161" s="282"/>
      <c r="P161" s="282"/>
      <c r="Q161" s="282"/>
      <c r="R161" s="282"/>
      <c r="S161" s="282"/>
      <c r="T161" s="28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4" t="s">
        <v>263</v>
      </c>
      <c r="AU161" s="284" t="s">
        <v>91</v>
      </c>
      <c r="AV161" s="14" t="s">
        <v>231</v>
      </c>
      <c r="AW161" s="14" t="s">
        <v>38</v>
      </c>
      <c r="AX161" s="14" t="s">
        <v>89</v>
      </c>
      <c r="AY161" s="284" t="s">
        <v>224</v>
      </c>
    </row>
    <row r="162" s="2" customFormat="1" ht="33" customHeight="1">
      <c r="A162" s="38"/>
      <c r="B162" s="39"/>
      <c r="C162" s="246" t="s">
        <v>313</v>
      </c>
      <c r="D162" s="246" t="s">
        <v>226</v>
      </c>
      <c r="E162" s="247" t="s">
        <v>612</v>
      </c>
      <c r="F162" s="248" t="s">
        <v>613</v>
      </c>
      <c r="G162" s="249" t="s">
        <v>268</v>
      </c>
      <c r="H162" s="250">
        <v>0.029000000000000001</v>
      </c>
      <c r="I162" s="251"/>
      <c r="J162" s="252">
        <f>ROUND(I162*H162,2)</f>
        <v>0</v>
      </c>
      <c r="K162" s="248" t="s">
        <v>230</v>
      </c>
      <c r="L162" s="44"/>
      <c r="M162" s="253" t="s">
        <v>1</v>
      </c>
      <c r="N162" s="254" t="s">
        <v>47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231</v>
      </c>
      <c r="AT162" s="257" t="s">
        <v>226</v>
      </c>
      <c r="AU162" s="257" t="s">
        <v>91</v>
      </c>
      <c r="AY162" s="16" t="s">
        <v>224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89</v>
      </c>
      <c r="BK162" s="258">
        <f>ROUND(I162*H162,2)</f>
        <v>0</v>
      </c>
      <c r="BL162" s="16" t="s">
        <v>231</v>
      </c>
      <c r="BM162" s="257" t="s">
        <v>1893</v>
      </c>
    </row>
    <row r="163" s="13" customFormat="1">
      <c r="A163" s="13"/>
      <c r="B163" s="263"/>
      <c r="C163" s="264"/>
      <c r="D163" s="259" t="s">
        <v>263</v>
      </c>
      <c r="E163" s="273" t="s">
        <v>1</v>
      </c>
      <c r="F163" s="265" t="s">
        <v>1894</v>
      </c>
      <c r="G163" s="264"/>
      <c r="H163" s="266">
        <v>0.029000000000000001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2" t="s">
        <v>263</v>
      </c>
      <c r="AU163" s="272" t="s">
        <v>91</v>
      </c>
      <c r="AV163" s="13" t="s">
        <v>91</v>
      </c>
      <c r="AW163" s="13" t="s">
        <v>38</v>
      </c>
      <c r="AX163" s="13" t="s">
        <v>89</v>
      </c>
      <c r="AY163" s="272" t="s">
        <v>224</v>
      </c>
    </row>
    <row r="164" s="2" customFormat="1" ht="21.75" customHeight="1">
      <c r="A164" s="38"/>
      <c r="B164" s="39"/>
      <c r="C164" s="246" t="s">
        <v>318</v>
      </c>
      <c r="D164" s="246" t="s">
        <v>226</v>
      </c>
      <c r="E164" s="247" t="s">
        <v>457</v>
      </c>
      <c r="F164" s="248" t="s">
        <v>267</v>
      </c>
      <c r="G164" s="249" t="s">
        <v>268</v>
      </c>
      <c r="H164" s="250">
        <v>77.454999999999998</v>
      </c>
      <c r="I164" s="251"/>
      <c r="J164" s="252">
        <f>ROUND(I164*H164,2)</f>
        <v>0</v>
      </c>
      <c r="K164" s="248" t="s">
        <v>230</v>
      </c>
      <c r="L164" s="44"/>
      <c r="M164" s="253" t="s">
        <v>1</v>
      </c>
      <c r="N164" s="254" t="s">
        <v>47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231</v>
      </c>
      <c r="AT164" s="257" t="s">
        <v>226</v>
      </c>
      <c r="AU164" s="257" t="s">
        <v>91</v>
      </c>
      <c r="AY164" s="16" t="s">
        <v>224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89</v>
      </c>
      <c r="BK164" s="258">
        <f>ROUND(I164*H164,2)</f>
        <v>0</v>
      </c>
      <c r="BL164" s="16" t="s">
        <v>231</v>
      </c>
      <c r="BM164" s="257" t="s">
        <v>376</v>
      </c>
    </row>
    <row r="165" s="2" customFormat="1">
      <c r="A165" s="38"/>
      <c r="B165" s="39"/>
      <c r="C165" s="40"/>
      <c r="D165" s="259" t="s">
        <v>261</v>
      </c>
      <c r="E165" s="40"/>
      <c r="F165" s="260" t="s">
        <v>1791</v>
      </c>
      <c r="G165" s="40"/>
      <c r="H165" s="40"/>
      <c r="I165" s="154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261</v>
      </c>
      <c r="AU165" s="16" t="s">
        <v>91</v>
      </c>
    </row>
    <row r="166" s="12" customFormat="1" ht="22.8" customHeight="1">
      <c r="A166" s="12"/>
      <c r="B166" s="230"/>
      <c r="C166" s="231"/>
      <c r="D166" s="232" t="s">
        <v>81</v>
      </c>
      <c r="E166" s="244" t="s">
        <v>464</v>
      </c>
      <c r="F166" s="244" t="s">
        <v>465</v>
      </c>
      <c r="G166" s="231"/>
      <c r="H166" s="231"/>
      <c r="I166" s="234"/>
      <c r="J166" s="245">
        <f>BK166</f>
        <v>0</v>
      </c>
      <c r="K166" s="231"/>
      <c r="L166" s="236"/>
      <c r="M166" s="237"/>
      <c r="N166" s="238"/>
      <c r="O166" s="238"/>
      <c r="P166" s="239">
        <f>P167</f>
        <v>0</v>
      </c>
      <c r="Q166" s="238"/>
      <c r="R166" s="239">
        <f>R167</f>
        <v>0</v>
      </c>
      <c r="S166" s="238"/>
      <c r="T166" s="24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41" t="s">
        <v>89</v>
      </c>
      <c r="AT166" s="242" t="s">
        <v>81</v>
      </c>
      <c r="AU166" s="242" t="s">
        <v>89</v>
      </c>
      <c r="AY166" s="241" t="s">
        <v>224</v>
      </c>
      <c r="BK166" s="243">
        <f>BK167</f>
        <v>0</v>
      </c>
    </row>
    <row r="167" s="2" customFormat="1" ht="21.75" customHeight="1">
      <c r="A167" s="38"/>
      <c r="B167" s="39"/>
      <c r="C167" s="246" t="s">
        <v>324</v>
      </c>
      <c r="D167" s="246" t="s">
        <v>226</v>
      </c>
      <c r="E167" s="247" t="s">
        <v>1792</v>
      </c>
      <c r="F167" s="248" t="s">
        <v>1793</v>
      </c>
      <c r="G167" s="249" t="s">
        <v>268</v>
      </c>
      <c r="H167" s="250">
        <v>125.316</v>
      </c>
      <c r="I167" s="251"/>
      <c r="J167" s="252">
        <f>ROUND(I167*H167,2)</f>
        <v>0</v>
      </c>
      <c r="K167" s="248" t="s">
        <v>230</v>
      </c>
      <c r="L167" s="44"/>
      <c r="M167" s="296" t="s">
        <v>1</v>
      </c>
      <c r="N167" s="297" t="s">
        <v>47</v>
      </c>
      <c r="O167" s="298"/>
      <c r="P167" s="299">
        <f>O167*H167</f>
        <v>0</v>
      </c>
      <c r="Q167" s="299">
        <v>0</v>
      </c>
      <c r="R167" s="299">
        <f>Q167*H167</f>
        <v>0</v>
      </c>
      <c r="S167" s="299">
        <v>0</v>
      </c>
      <c r="T167" s="3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1895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195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aIQqNRAU4XtTeF8D4zAS3QGVwm+Hia6upu175qtNytqU2hBa8r7Islp3Mej7KibmGfosopMhn2ykCqcpcmNNgQ==" hashValue="k1dJ/u+obWJeuAbm0oZ+vPNYChG10zx/gfctxbnGEONFY/TdCMaRlDD0lZsi4g4HCaElklMMARZcwnN3lfNEZg==" algorithmName="SHA-512" password="CC35"/>
  <autoFilter ref="C123:K167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177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1805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1896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1807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ROUND((SUM(BE126:BE147)),  2)</f>
        <v>0</v>
      </c>
      <c r="G35" s="38"/>
      <c r="H35" s="38"/>
      <c r="I35" s="174">
        <v>0.20999999999999999</v>
      </c>
      <c r="J35" s="173">
        <f>ROUND(((SUM(BE126:BE147))*I35),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ROUND((SUM(BF126:BF147)),  2)</f>
        <v>0</v>
      </c>
      <c r="G36" s="38"/>
      <c r="H36" s="38"/>
      <c r="I36" s="174">
        <v>0.14999999999999999</v>
      </c>
      <c r="J36" s="173">
        <f>ROUND(((SUM(BF126:BF147))*I36),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ROUND((SUM(BG126:BG147)),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ROUND((SUM(BH126:BH147)),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ROUND((SUM(BI126:BI147)),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1805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20-01-6/03 - Oprava propustku v km 12,664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Čejetičky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624</v>
      </c>
      <c r="E100" s="214"/>
      <c r="F100" s="214"/>
      <c r="G100" s="214"/>
      <c r="H100" s="214"/>
      <c r="I100" s="215"/>
      <c r="J100" s="216">
        <f>J130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625</v>
      </c>
      <c r="E101" s="214"/>
      <c r="F101" s="214"/>
      <c r="G101" s="214"/>
      <c r="H101" s="214"/>
      <c r="I101" s="215"/>
      <c r="J101" s="216">
        <f>J135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626</v>
      </c>
      <c r="E102" s="214"/>
      <c r="F102" s="214"/>
      <c r="G102" s="214"/>
      <c r="H102" s="214"/>
      <c r="I102" s="215"/>
      <c r="J102" s="216">
        <f>J140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627</v>
      </c>
      <c r="E103" s="214"/>
      <c r="F103" s="214"/>
      <c r="G103" s="214"/>
      <c r="H103" s="214"/>
      <c r="I103" s="215"/>
      <c r="J103" s="216">
        <f>J144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628</v>
      </c>
      <c r="E104" s="214"/>
      <c r="F104" s="214"/>
      <c r="G104" s="214"/>
      <c r="H104" s="214"/>
      <c r="I104" s="215"/>
      <c r="J104" s="216">
        <f>J146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209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9" t="str">
        <f>E7</f>
        <v>Oprava mostních objektů v km 2,208, 9,094, 9,910 a 4,236, 9,298, 12,664 na trati Mšeno - Skalsko - Mladá Boleslav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181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1805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183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20-01-6/03 - Oprava propustku v km 12,664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Čejetičky</v>
      </c>
      <c r="G120" s="40"/>
      <c r="H120" s="40"/>
      <c r="I120" s="156" t="s">
        <v>23</v>
      </c>
      <c r="J120" s="79" t="str">
        <f>IF(J14="","",J14)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54.4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39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210</v>
      </c>
      <c r="D125" s="221" t="s">
        <v>67</v>
      </c>
      <c r="E125" s="221" t="s">
        <v>63</v>
      </c>
      <c r="F125" s="221" t="s">
        <v>64</v>
      </c>
      <c r="G125" s="221" t="s">
        <v>211</v>
      </c>
      <c r="H125" s="221" t="s">
        <v>212</v>
      </c>
      <c r="I125" s="222" t="s">
        <v>213</v>
      </c>
      <c r="J125" s="221" t="s">
        <v>192</v>
      </c>
      <c r="K125" s="223" t="s">
        <v>214</v>
      </c>
      <c r="L125" s="224"/>
      <c r="M125" s="100" t="s">
        <v>1</v>
      </c>
      <c r="N125" s="101" t="s">
        <v>46</v>
      </c>
      <c r="O125" s="101" t="s">
        <v>215</v>
      </c>
      <c r="P125" s="101" t="s">
        <v>216</v>
      </c>
      <c r="Q125" s="101" t="s">
        <v>217</v>
      </c>
      <c r="R125" s="101" t="s">
        <v>218</v>
      </c>
      <c r="S125" s="101" t="s">
        <v>219</v>
      </c>
      <c r="T125" s="102" t="s">
        <v>220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221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81</v>
      </c>
      <c r="AU126" s="16" t="s">
        <v>194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81</v>
      </c>
      <c r="E127" s="233" t="s">
        <v>629</v>
      </c>
      <c r="F127" s="233" t="s">
        <v>630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P128+P130+P135+P140+P144+P146</f>
        <v>0</v>
      </c>
      <c r="Q127" s="238"/>
      <c r="R127" s="239">
        <f>R128+R130+R135+R140+R144+R146</f>
        <v>0</v>
      </c>
      <c r="S127" s="238"/>
      <c r="T127" s="240">
        <f>T128+T130+T135+T140+T144+T146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244</v>
      </c>
      <c r="AT127" s="242" t="s">
        <v>81</v>
      </c>
      <c r="AU127" s="242" t="s">
        <v>82</v>
      </c>
      <c r="AY127" s="241" t="s">
        <v>224</v>
      </c>
      <c r="BK127" s="243">
        <f>BK128+BK130+BK135+BK140+BK144+BK146</f>
        <v>0</v>
      </c>
    </row>
    <row r="128" s="12" customFormat="1" ht="22.8" customHeight="1">
      <c r="A128" s="12"/>
      <c r="B128" s="230"/>
      <c r="C128" s="231"/>
      <c r="D128" s="232" t="s">
        <v>81</v>
      </c>
      <c r="E128" s="244" t="s">
        <v>631</v>
      </c>
      <c r="F128" s="244" t="s">
        <v>632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P129</f>
        <v>0</v>
      </c>
      <c r="Q128" s="238"/>
      <c r="R128" s="239">
        <f>R129</f>
        <v>0</v>
      </c>
      <c r="S128" s="238"/>
      <c r="T128" s="24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89</v>
      </c>
      <c r="AY128" s="241" t="s">
        <v>224</v>
      </c>
      <c r="BK128" s="243">
        <f>BK129</f>
        <v>0</v>
      </c>
    </row>
    <row r="129" s="2" customFormat="1" ht="16.5" customHeight="1">
      <c r="A129" s="38"/>
      <c r="B129" s="39"/>
      <c r="C129" s="246" t="s">
        <v>265</v>
      </c>
      <c r="D129" s="246" t="s">
        <v>226</v>
      </c>
      <c r="E129" s="247" t="s">
        <v>633</v>
      </c>
      <c r="F129" s="248" t="s">
        <v>634</v>
      </c>
      <c r="G129" s="249" t="s">
        <v>635</v>
      </c>
      <c r="H129" s="250">
        <v>1</v>
      </c>
      <c r="I129" s="251"/>
      <c r="J129" s="252">
        <f>ROUND(I129*H129,2)</f>
        <v>0</v>
      </c>
      <c r="K129" s="248" t="s">
        <v>1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1897</v>
      </c>
    </row>
    <row r="130" s="12" customFormat="1" ht="22.8" customHeight="1">
      <c r="A130" s="12"/>
      <c r="B130" s="230"/>
      <c r="C130" s="231"/>
      <c r="D130" s="232" t="s">
        <v>81</v>
      </c>
      <c r="E130" s="244" t="s">
        <v>638</v>
      </c>
      <c r="F130" s="244" t="s">
        <v>639</v>
      </c>
      <c r="G130" s="231"/>
      <c r="H130" s="231"/>
      <c r="I130" s="234"/>
      <c r="J130" s="245">
        <f>BK130</f>
        <v>0</v>
      </c>
      <c r="K130" s="231"/>
      <c r="L130" s="236"/>
      <c r="M130" s="237"/>
      <c r="N130" s="238"/>
      <c r="O130" s="238"/>
      <c r="P130" s="239">
        <f>SUM(P131:P134)</f>
        <v>0</v>
      </c>
      <c r="Q130" s="238"/>
      <c r="R130" s="239">
        <f>SUM(R131:R134)</f>
        <v>0</v>
      </c>
      <c r="S130" s="238"/>
      <c r="T130" s="24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244</v>
      </c>
      <c r="AT130" s="242" t="s">
        <v>81</v>
      </c>
      <c r="AU130" s="242" t="s">
        <v>89</v>
      </c>
      <c r="AY130" s="241" t="s">
        <v>224</v>
      </c>
      <c r="BK130" s="243">
        <f>SUM(BK131:BK134)</f>
        <v>0</v>
      </c>
    </row>
    <row r="131" s="2" customFormat="1" ht="16.5" customHeight="1">
      <c r="A131" s="38"/>
      <c r="B131" s="39"/>
      <c r="C131" s="246" t="s">
        <v>278</v>
      </c>
      <c r="D131" s="246" t="s">
        <v>226</v>
      </c>
      <c r="E131" s="247" t="s">
        <v>640</v>
      </c>
      <c r="F131" s="248" t="s">
        <v>639</v>
      </c>
      <c r="G131" s="249" t="s">
        <v>635</v>
      </c>
      <c r="H131" s="250">
        <v>1</v>
      </c>
      <c r="I131" s="251"/>
      <c r="J131" s="252">
        <f>ROUND(I131*H131,2)</f>
        <v>0</v>
      </c>
      <c r="K131" s="248" t="s">
        <v>1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231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231</v>
      </c>
      <c r="BM131" s="257" t="s">
        <v>1898</v>
      </c>
    </row>
    <row r="132" s="2" customFormat="1" ht="16.5" customHeight="1">
      <c r="A132" s="38"/>
      <c r="B132" s="39"/>
      <c r="C132" s="246" t="s">
        <v>282</v>
      </c>
      <c r="D132" s="246" t="s">
        <v>226</v>
      </c>
      <c r="E132" s="247" t="s">
        <v>643</v>
      </c>
      <c r="F132" s="248" t="s">
        <v>644</v>
      </c>
      <c r="G132" s="249" t="s">
        <v>635</v>
      </c>
      <c r="H132" s="250">
        <v>1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636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636</v>
      </c>
      <c r="BM132" s="257" t="s">
        <v>1899</v>
      </c>
    </row>
    <row r="133" s="2" customFormat="1">
      <c r="A133" s="38"/>
      <c r="B133" s="39"/>
      <c r="C133" s="40"/>
      <c r="D133" s="259" t="s">
        <v>261</v>
      </c>
      <c r="E133" s="40"/>
      <c r="F133" s="260" t="s">
        <v>646</v>
      </c>
      <c r="G133" s="40"/>
      <c r="H133" s="40"/>
      <c r="I133" s="154"/>
      <c r="J133" s="40"/>
      <c r="K133" s="40"/>
      <c r="L133" s="44"/>
      <c r="M133" s="261"/>
      <c r="N133" s="26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261</v>
      </c>
      <c r="AU133" s="16" t="s">
        <v>91</v>
      </c>
    </row>
    <row r="134" s="2" customFormat="1" ht="16.5" customHeight="1">
      <c r="A134" s="38"/>
      <c r="B134" s="39"/>
      <c r="C134" s="246" t="s">
        <v>288</v>
      </c>
      <c r="D134" s="246" t="s">
        <v>226</v>
      </c>
      <c r="E134" s="247" t="s">
        <v>1797</v>
      </c>
      <c r="F134" s="248" t="s">
        <v>1798</v>
      </c>
      <c r="G134" s="249" t="s">
        <v>635</v>
      </c>
      <c r="H134" s="250">
        <v>1</v>
      </c>
      <c r="I134" s="251"/>
      <c r="J134" s="252">
        <f>ROUND(I134*H134,2)</f>
        <v>0</v>
      </c>
      <c r="K134" s="248" t="s">
        <v>1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1900</v>
      </c>
    </row>
    <row r="135" s="12" customFormat="1" ht="22.8" customHeight="1">
      <c r="A135" s="12"/>
      <c r="B135" s="230"/>
      <c r="C135" s="231"/>
      <c r="D135" s="232" t="s">
        <v>81</v>
      </c>
      <c r="E135" s="244" t="s">
        <v>651</v>
      </c>
      <c r="F135" s="244" t="s">
        <v>652</v>
      </c>
      <c r="G135" s="231"/>
      <c r="H135" s="231"/>
      <c r="I135" s="234"/>
      <c r="J135" s="245">
        <f>BK135</f>
        <v>0</v>
      </c>
      <c r="K135" s="231"/>
      <c r="L135" s="236"/>
      <c r="M135" s="237"/>
      <c r="N135" s="238"/>
      <c r="O135" s="238"/>
      <c r="P135" s="239">
        <f>SUM(P136:P139)</f>
        <v>0</v>
      </c>
      <c r="Q135" s="238"/>
      <c r="R135" s="239">
        <f>SUM(R136:R139)</f>
        <v>0</v>
      </c>
      <c r="S135" s="238"/>
      <c r="T135" s="24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244</v>
      </c>
      <c r="AT135" s="242" t="s">
        <v>81</v>
      </c>
      <c r="AU135" s="242" t="s">
        <v>89</v>
      </c>
      <c r="AY135" s="241" t="s">
        <v>224</v>
      </c>
      <c r="BK135" s="243">
        <f>SUM(BK136:BK139)</f>
        <v>0</v>
      </c>
    </row>
    <row r="136" s="2" customFormat="1" ht="16.5" customHeight="1">
      <c r="A136" s="38"/>
      <c r="B136" s="39"/>
      <c r="C136" s="246" t="s">
        <v>293</v>
      </c>
      <c r="D136" s="246" t="s">
        <v>226</v>
      </c>
      <c r="E136" s="247" t="s">
        <v>653</v>
      </c>
      <c r="F136" s="248" t="s">
        <v>654</v>
      </c>
      <c r="G136" s="249" t="s">
        <v>635</v>
      </c>
      <c r="H136" s="250">
        <v>1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636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636</v>
      </c>
      <c r="BM136" s="257" t="s">
        <v>1901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656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2" customFormat="1" ht="16.5" customHeight="1">
      <c r="A138" s="38"/>
      <c r="B138" s="39"/>
      <c r="C138" s="246" t="s">
        <v>8</v>
      </c>
      <c r="D138" s="246" t="s">
        <v>226</v>
      </c>
      <c r="E138" s="247" t="s">
        <v>657</v>
      </c>
      <c r="F138" s="248" t="s">
        <v>658</v>
      </c>
      <c r="G138" s="249" t="s">
        <v>635</v>
      </c>
      <c r="H138" s="250">
        <v>1</v>
      </c>
      <c r="I138" s="251"/>
      <c r="J138" s="252">
        <f>ROUND(I138*H138,2)</f>
        <v>0</v>
      </c>
      <c r="K138" s="248" t="s">
        <v>1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231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231</v>
      </c>
      <c r="BM138" s="257" t="s">
        <v>1902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1800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12" customFormat="1" ht="22.8" customHeight="1">
      <c r="A140" s="12"/>
      <c r="B140" s="230"/>
      <c r="C140" s="231"/>
      <c r="D140" s="232" t="s">
        <v>81</v>
      </c>
      <c r="E140" s="244" t="s">
        <v>661</v>
      </c>
      <c r="F140" s="244" t="s">
        <v>662</v>
      </c>
      <c r="G140" s="231"/>
      <c r="H140" s="231"/>
      <c r="I140" s="234"/>
      <c r="J140" s="245">
        <f>BK140</f>
        <v>0</v>
      </c>
      <c r="K140" s="231"/>
      <c r="L140" s="236"/>
      <c r="M140" s="237"/>
      <c r="N140" s="238"/>
      <c r="O140" s="238"/>
      <c r="P140" s="239">
        <f>SUM(P141:P143)</f>
        <v>0</v>
      </c>
      <c r="Q140" s="238"/>
      <c r="R140" s="239">
        <f>SUM(R141:R143)</f>
        <v>0</v>
      </c>
      <c r="S140" s="238"/>
      <c r="T140" s="24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244</v>
      </c>
      <c r="AT140" s="242" t="s">
        <v>81</v>
      </c>
      <c r="AU140" s="242" t="s">
        <v>89</v>
      </c>
      <c r="AY140" s="241" t="s">
        <v>224</v>
      </c>
      <c r="BK140" s="243">
        <f>SUM(BK141:BK143)</f>
        <v>0</v>
      </c>
    </row>
    <row r="141" s="2" customFormat="1" ht="16.5" customHeight="1">
      <c r="A141" s="38"/>
      <c r="B141" s="39"/>
      <c r="C141" s="246" t="s">
        <v>303</v>
      </c>
      <c r="D141" s="246" t="s">
        <v>226</v>
      </c>
      <c r="E141" s="247" t="s">
        <v>663</v>
      </c>
      <c r="F141" s="248" t="s">
        <v>662</v>
      </c>
      <c r="G141" s="249" t="s">
        <v>635</v>
      </c>
      <c r="H141" s="250">
        <v>1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636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636</v>
      </c>
      <c r="BM141" s="257" t="s">
        <v>1903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665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2" customFormat="1" ht="16.5" customHeight="1">
      <c r="A143" s="38"/>
      <c r="B143" s="39"/>
      <c r="C143" s="246" t="s">
        <v>309</v>
      </c>
      <c r="D143" s="246" t="s">
        <v>226</v>
      </c>
      <c r="E143" s="247" t="s">
        <v>666</v>
      </c>
      <c r="F143" s="248" t="s">
        <v>667</v>
      </c>
      <c r="G143" s="249" t="s">
        <v>635</v>
      </c>
      <c r="H143" s="250">
        <v>1</v>
      </c>
      <c r="I143" s="251"/>
      <c r="J143" s="252">
        <f>ROUND(I143*H143,2)</f>
        <v>0</v>
      </c>
      <c r="K143" s="248" t="s">
        <v>1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1904</v>
      </c>
    </row>
    <row r="144" s="12" customFormat="1" ht="22.8" customHeight="1">
      <c r="A144" s="12"/>
      <c r="B144" s="230"/>
      <c r="C144" s="231"/>
      <c r="D144" s="232" t="s">
        <v>81</v>
      </c>
      <c r="E144" s="244" t="s">
        <v>670</v>
      </c>
      <c r="F144" s="244" t="s">
        <v>671</v>
      </c>
      <c r="G144" s="231"/>
      <c r="H144" s="231"/>
      <c r="I144" s="234"/>
      <c r="J144" s="245">
        <f>BK144</f>
        <v>0</v>
      </c>
      <c r="K144" s="231"/>
      <c r="L144" s="236"/>
      <c r="M144" s="237"/>
      <c r="N144" s="238"/>
      <c r="O144" s="238"/>
      <c r="P144" s="239">
        <f>P145</f>
        <v>0</v>
      </c>
      <c r="Q144" s="238"/>
      <c r="R144" s="239">
        <f>R145</f>
        <v>0</v>
      </c>
      <c r="S144" s="238"/>
      <c r="T144" s="24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1" t="s">
        <v>244</v>
      </c>
      <c r="AT144" s="242" t="s">
        <v>81</v>
      </c>
      <c r="AU144" s="242" t="s">
        <v>89</v>
      </c>
      <c r="AY144" s="241" t="s">
        <v>224</v>
      </c>
      <c r="BK144" s="243">
        <f>BK145</f>
        <v>0</v>
      </c>
    </row>
    <row r="145" s="2" customFormat="1" ht="16.5" customHeight="1">
      <c r="A145" s="38"/>
      <c r="B145" s="39"/>
      <c r="C145" s="246" t="s">
        <v>313</v>
      </c>
      <c r="D145" s="246" t="s">
        <v>226</v>
      </c>
      <c r="E145" s="247" t="s">
        <v>672</v>
      </c>
      <c r="F145" s="248" t="s">
        <v>671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636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636</v>
      </c>
      <c r="BM145" s="257" t="s">
        <v>1905</v>
      </c>
    </row>
    <row r="146" s="12" customFormat="1" ht="22.8" customHeight="1">
      <c r="A146" s="12"/>
      <c r="B146" s="230"/>
      <c r="C146" s="231"/>
      <c r="D146" s="232" t="s">
        <v>81</v>
      </c>
      <c r="E146" s="244" t="s">
        <v>674</v>
      </c>
      <c r="F146" s="244" t="s">
        <v>675</v>
      </c>
      <c r="G146" s="231"/>
      <c r="H146" s="231"/>
      <c r="I146" s="234"/>
      <c r="J146" s="245">
        <f>BK146</f>
        <v>0</v>
      </c>
      <c r="K146" s="231"/>
      <c r="L146" s="236"/>
      <c r="M146" s="237"/>
      <c r="N146" s="238"/>
      <c r="O146" s="238"/>
      <c r="P146" s="239">
        <f>P147</f>
        <v>0</v>
      </c>
      <c r="Q146" s="238"/>
      <c r="R146" s="239">
        <f>R147</f>
        <v>0</v>
      </c>
      <c r="S146" s="238"/>
      <c r="T146" s="24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41" t="s">
        <v>244</v>
      </c>
      <c r="AT146" s="242" t="s">
        <v>81</v>
      </c>
      <c r="AU146" s="242" t="s">
        <v>89</v>
      </c>
      <c r="AY146" s="241" t="s">
        <v>224</v>
      </c>
      <c r="BK146" s="243">
        <f>BK147</f>
        <v>0</v>
      </c>
    </row>
    <row r="147" s="2" customFormat="1" ht="16.5" customHeight="1">
      <c r="A147" s="38"/>
      <c r="B147" s="39"/>
      <c r="C147" s="246" t="s">
        <v>318</v>
      </c>
      <c r="D147" s="246" t="s">
        <v>226</v>
      </c>
      <c r="E147" s="247" t="s">
        <v>676</v>
      </c>
      <c r="F147" s="248" t="s">
        <v>677</v>
      </c>
      <c r="G147" s="249" t="s">
        <v>635</v>
      </c>
      <c r="H147" s="250">
        <v>1</v>
      </c>
      <c r="I147" s="251"/>
      <c r="J147" s="252">
        <f>ROUND(I147*H147,2)</f>
        <v>0</v>
      </c>
      <c r="K147" s="248" t="s">
        <v>230</v>
      </c>
      <c r="L147" s="44"/>
      <c r="M147" s="296" t="s">
        <v>1</v>
      </c>
      <c r="N147" s="297" t="s">
        <v>47</v>
      </c>
      <c r="O147" s="298"/>
      <c r="P147" s="299">
        <f>O147*H147</f>
        <v>0</v>
      </c>
      <c r="Q147" s="299">
        <v>0</v>
      </c>
      <c r="R147" s="299">
        <f>Q147*H147</f>
        <v>0</v>
      </c>
      <c r="S147" s="299">
        <v>0</v>
      </c>
      <c r="T147" s="3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636</v>
      </c>
      <c r="AT147" s="257" t="s">
        <v>226</v>
      </c>
      <c r="AU147" s="257" t="s">
        <v>91</v>
      </c>
      <c r="AY147" s="16" t="s">
        <v>224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89</v>
      </c>
      <c r="BK147" s="258">
        <f>ROUND(I147*H147,2)</f>
        <v>0</v>
      </c>
      <c r="BL147" s="16" t="s">
        <v>636</v>
      </c>
      <c r="BM147" s="257" t="s">
        <v>1906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195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IySMW3PT1WUjkQIWYFSVMrGa8+38VyTv34J04RNK7PQDSyoytCZqfE52Zzj2QjS0y4XjBKiyQAzd9HZ0G2krIA==" hashValue="djbUaegq0ddSsoBraD86Qb6lD6v/dnHN3bGEyMMMLkSCPltD1B2hJoxv8l67eQx6PDokTEyecStmhfbZGdPqMg==" algorithmName="SHA-512" password="CC35"/>
  <autoFilter ref="C125:K147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179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1805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1907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1807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1805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20-01-3/04 - Oprava propustku v km 12,664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Čejetičky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1805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20-01-3/04 - Oprava propustku v km 12,664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Čejetičky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91</v>
      </c>
      <c r="D124" s="246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1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636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636</v>
      </c>
      <c r="BM124" s="257" t="s">
        <v>1908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1668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cd0BIUGLtiMq2meZJQOGrkQHnUe4PhPlaDg3n4k4s0f729IyUHv1fA932HzbFKkHRPXzpAjl4c9QJ6Wr0LxGsw==" hashValue="nHPXfLrhPMdlWYkvcdpPWqX6VMohlzDpiQaZ1yxhDKkUqYpeEdyXhmeF11x+LtsYgveXtQ8yvrASfPqStP8s5Q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528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97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185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186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ROUND((SUM(BE124:BE173)),  2)</f>
        <v>0</v>
      </c>
      <c r="G35" s="38"/>
      <c r="H35" s="38"/>
      <c r="I35" s="174">
        <v>0.20999999999999999</v>
      </c>
      <c r="J35" s="173">
        <f>ROUND(((SUM(BE124:BE173))*I35),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ROUND((SUM(BF124:BF173)),  2)</f>
        <v>0</v>
      </c>
      <c r="G36" s="38"/>
      <c r="H36" s="38"/>
      <c r="I36" s="174">
        <v>0.14999999999999999</v>
      </c>
      <c r="J36" s="173">
        <f>ROUND(((SUM(BF124:BF173))*I36),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ROUND((SUM(BG124:BG173)),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ROUND((SUM(BH124:BH173)),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ROUND((SUM(BI124:BI173)),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182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4.75" customHeight="1">
      <c r="A88" s="38"/>
      <c r="B88" s="39"/>
      <c r="C88" s="40"/>
      <c r="D88" s="40"/>
      <c r="E88" s="76" t="str">
        <f>E11</f>
        <v>20-01-1/02 - SO 02 Oprava propustku v km 2,208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Skramouš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J125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529</v>
      </c>
      <c r="E99" s="214"/>
      <c r="F99" s="214"/>
      <c r="G99" s="214"/>
      <c r="H99" s="214"/>
      <c r="I99" s="215"/>
      <c r="J99" s="216">
        <f>J126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202</v>
      </c>
      <c r="E100" s="214"/>
      <c r="F100" s="214"/>
      <c r="G100" s="214"/>
      <c r="H100" s="214"/>
      <c r="I100" s="215"/>
      <c r="J100" s="216">
        <f>J154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203</v>
      </c>
      <c r="E101" s="214"/>
      <c r="F101" s="214"/>
      <c r="G101" s="214"/>
      <c r="H101" s="214"/>
      <c r="I101" s="215"/>
      <c r="J101" s="216">
        <f>J158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204</v>
      </c>
      <c r="E102" s="214"/>
      <c r="F102" s="214"/>
      <c r="G102" s="214"/>
      <c r="H102" s="214"/>
      <c r="I102" s="215"/>
      <c r="J102" s="216">
        <f>J171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5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8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209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9" t="str">
        <f>E7</f>
        <v>Oprava mostních objektů v km 2,208, 9,094, 9,910 a 4,236, 9,298, 12,664 na trati Mšeno - Skalsko - Mladá Boleslav</v>
      </c>
      <c r="F112" s="31"/>
      <c r="G112" s="31"/>
      <c r="H112" s="31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181</v>
      </c>
      <c r="D113" s="21"/>
      <c r="E113" s="21"/>
      <c r="F113" s="21"/>
      <c r="G113" s="21"/>
      <c r="H113" s="21"/>
      <c r="I113" s="146"/>
      <c r="J113" s="21"/>
      <c r="K113" s="21"/>
      <c r="L113" s="19"/>
    </row>
    <row r="114" s="2" customFormat="1" ht="23.25" customHeight="1">
      <c r="A114" s="38"/>
      <c r="B114" s="39"/>
      <c r="C114" s="40"/>
      <c r="D114" s="40"/>
      <c r="E114" s="199" t="s">
        <v>182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183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75" customHeight="1">
      <c r="A116" s="38"/>
      <c r="B116" s="39"/>
      <c r="C116" s="40"/>
      <c r="D116" s="40"/>
      <c r="E116" s="76" t="str">
        <f>E11</f>
        <v>20-01-1/02 - SO 02 Oprava propustku v km 2,208 _ Železniční svršek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>Skramouš</v>
      </c>
      <c r="G118" s="40"/>
      <c r="H118" s="40"/>
      <c r="I118" s="156" t="s">
        <v>23</v>
      </c>
      <c r="J118" s="79" t="str">
        <f>IF(J14="","",J14)</f>
        <v>20. 1. 2020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54.45" customHeight="1">
      <c r="A120" s="38"/>
      <c r="B120" s="39"/>
      <c r="C120" s="31" t="s">
        <v>29</v>
      </c>
      <c r="D120" s="40"/>
      <c r="E120" s="40"/>
      <c r="F120" s="26" t="str">
        <f>E17</f>
        <v>Správa železniční dopravní cesty,státní organizace</v>
      </c>
      <c r="G120" s="40"/>
      <c r="H120" s="40"/>
      <c r="I120" s="156" t="s">
        <v>37</v>
      </c>
      <c r="J120" s="36" t="str">
        <f>E23</f>
        <v>Ing. Ivan Šír, projektování dopravních staveb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156" t="s">
        <v>39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8"/>
      <c r="B123" s="219"/>
      <c r="C123" s="220" t="s">
        <v>210</v>
      </c>
      <c r="D123" s="221" t="s">
        <v>67</v>
      </c>
      <c r="E123" s="221" t="s">
        <v>63</v>
      </c>
      <c r="F123" s="221" t="s">
        <v>64</v>
      </c>
      <c r="G123" s="221" t="s">
        <v>211</v>
      </c>
      <c r="H123" s="221" t="s">
        <v>212</v>
      </c>
      <c r="I123" s="222" t="s">
        <v>213</v>
      </c>
      <c r="J123" s="221" t="s">
        <v>192</v>
      </c>
      <c r="K123" s="223" t="s">
        <v>214</v>
      </c>
      <c r="L123" s="224"/>
      <c r="M123" s="100" t="s">
        <v>1</v>
      </c>
      <c r="N123" s="101" t="s">
        <v>46</v>
      </c>
      <c r="O123" s="101" t="s">
        <v>215</v>
      </c>
      <c r="P123" s="101" t="s">
        <v>216</v>
      </c>
      <c r="Q123" s="101" t="s">
        <v>217</v>
      </c>
      <c r="R123" s="101" t="s">
        <v>218</v>
      </c>
      <c r="S123" s="101" t="s">
        <v>219</v>
      </c>
      <c r="T123" s="102" t="s">
        <v>220</v>
      </c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</row>
    <row r="124" s="2" customFormat="1" ht="22.8" customHeight="1">
      <c r="A124" s="38"/>
      <c r="B124" s="39"/>
      <c r="C124" s="107" t="s">
        <v>221</v>
      </c>
      <c r="D124" s="40"/>
      <c r="E124" s="40"/>
      <c r="F124" s="40"/>
      <c r="G124" s="40"/>
      <c r="H124" s="40"/>
      <c r="I124" s="154"/>
      <c r="J124" s="225">
        <f>BK124</f>
        <v>0</v>
      </c>
      <c r="K124" s="40"/>
      <c r="L124" s="44"/>
      <c r="M124" s="103"/>
      <c r="N124" s="226"/>
      <c r="O124" s="104"/>
      <c r="P124" s="227">
        <f>P125</f>
        <v>0</v>
      </c>
      <c r="Q124" s="104"/>
      <c r="R124" s="227">
        <f>R125</f>
        <v>48.287870000000005</v>
      </c>
      <c r="S124" s="104"/>
      <c r="T124" s="228">
        <f>T125</f>
        <v>43.525199999999998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81</v>
      </c>
      <c r="AU124" s="16" t="s">
        <v>194</v>
      </c>
      <c r="BK124" s="229">
        <f>BK125</f>
        <v>0</v>
      </c>
    </row>
    <row r="125" s="12" customFormat="1" ht="25.92" customHeight="1">
      <c r="A125" s="12"/>
      <c r="B125" s="230"/>
      <c r="C125" s="231"/>
      <c r="D125" s="232" t="s">
        <v>81</v>
      </c>
      <c r="E125" s="233" t="s">
        <v>222</v>
      </c>
      <c r="F125" s="233" t="s">
        <v>223</v>
      </c>
      <c r="G125" s="231"/>
      <c r="H125" s="231"/>
      <c r="I125" s="234"/>
      <c r="J125" s="235">
        <f>BK125</f>
        <v>0</v>
      </c>
      <c r="K125" s="231"/>
      <c r="L125" s="236"/>
      <c r="M125" s="237"/>
      <c r="N125" s="238"/>
      <c r="O125" s="238"/>
      <c r="P125" s="239">
        <f>P126+P154+P158+P171</f>
        <v>0</v>
      </c>
      <c r="Q125" s="238"/>
      <c r="R125" s="239">
        <f>R126+R154+R158+R171</f>
        <v>48.287870000000005</v>
      </c>
      <c r="S125" s="238"/>
      <c r="T125" s="240">
        <f>T126+T154+T158+T171</f>
        <v>43.525199999999998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89</v>
      </c>
      <c r="AT125" s="242" t="s">
        <v>81</v>
      </c>
      <c r="AU125" s="242" t="s">
        <v>82</v>
      </c>
      <c r="AY125" s="241" t="s">
        <v>224</v>
      </c>
      <c r="BK125" s="243">
        <f>BK126+BK154+BK158+BK171</f>
        <v>0</v>
      </c>
    </row>
    <row r="126" s="12" customFormat="1" ht="22.8" customHeight="1">
      <c r="A126" s="12"/>
      <c r="B126" s="230"/>
      <c r="C126" s="231"/>
      <c r="D126" s="232" t="s">
        <v>81</v>
      </c>
      <c r="E126" s="244" t="s">
        <v>244</v>
      </c>
      <c r="F126" s="244" t="s">
        <v>530</v>
      </c>
      <c r="G126" s="231"/>
      <c r="H126" s="231"/>
      <c r="I126" s="234"/>
      <c r="J126" s="245">
        <f>BK126</f>
        <v>0</v>
      </c>
      <c r="K126" s="231"/>
      <c r="L126" s="236"/>
      <c r="M126" s="237"/>
      <c r="N126" s="238"/>
      <c r="O126" s="238"/>
      <c r="P126" s="239">
        <f>SUM(P127:P153)</f>
        <v>0</v>
      </c>
      <c r="Q126" s="238"/>
      <c r="R126" s="239">
        <f>SUM(R127:R153)</f>
        <v>48.287870000000005</v>
      </c>
      <c r="S126" s="238"/>
      <c r="T126" s="240">
        <f>SUM(T127:T153)</f>
        <v>43.525199999999998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89</v>
      </c>
      <c r="AY126" s="241" t="s">
        <v>224</v>
      </c>
      <c r="BK126" s="243">
        <f>SUM(BK127:BK153)</f>
        <v>0</v>
      </c>
    </row>
    <row r="127" s="2" customFormat="1" ht="16.5" customHeight="1">
      <c r="A127" s="38"/>
      <c r="B127" s="39"/>
      <c r="C127" s="246" t="s">
        <v>89</v>
      </c>
      <c r="D127" s="246" t="s">
        <v>226</v>
      </c>
      <c r="E127" s="247" t="s">
        <v>531</v>
      </c>
      <c r="F127" s="248" t="s">
        <v>532</v>
      </c>
      <c r="G127" s="249" t="s">
        <v>389</v>
      </c>
      <c r="H127" s="250">
        <v>4</v>
      </c>
      <c r="I127" s="251"/>
      <c r="J127" s="252">
        <f>ROUND(I127*H127,2)</f>
        <v>0</v>
      </c>
      <c r="K127" s="248" t="s">
        <v>230</v>
      </c>
      <c r="L127" s="44"/>
      <c r="M127" s="253" t="s">
        <v>1</v>
      </c>
      <c r="N127" s="254" t="s">
        <v>47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231</v>
      </c>
      <c r="AT127" s="257" t="s">
        <v>226</v>
      </c>
      <c r="AU127" s="257" t="s">
        <v>91</v>
      </c>
      <c r="AY127" s="16" t="s">
        <v>224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89</v>
      </c>
      <c r="BK127" s="258">
        <f>ROUND(I127*H127,2)</f>
        <v>0</v>
      </c>
      <c r="BL127" s="16" t="s">
        <v>231</v>
      </c>
      <c r="BM127" s="257" t="s">
        <v>533</v>
      </c>
    </row>
    <row r="128" s="2" customFormat="1" ht="16.5" customHeight="1">
      <c r="A128" s="38"/>
      <c r="B128" s="39"/>
      <c r="C128" s="246" t="s">
        <v>91</v>
      </c>
      <c r="D128" s="246" t="s">
        <v>226</v>
      </c>
      <c r="E128" s="247" t="s">
        <v>534</v>
      </c>
      <c r="F128" s="248" t="s">
        <v>535</v>
      </c>
      <c r="G128" s="249" t="s">
        <v>239</v>
      </c>
      <c r="H128" s="250">
        <v>9.5</v>
      </c>
      <c r="I128" s="251"/>
      <c r="J128" s="252">
        <f>ROUND(I128*H128,2)</f>
        <v>0</v>
      </c>
      <c r="K128" s="248" t="s">
        <v>230</v>
      </c>
      <c r="L128" s="44"/>
      <c r="M128" s="253" t="s">
        <v>1</v>
      </c>
      <c r="N128" s="254" t="s">
        <v>47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0.60399999999999998</v>
      </c>
      <c r="T128" s="256">
        <f>S128*H128</f>
        <v>5.7379999999999995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231</v>
      </c>
      <c r="AT128" s="257" t="s">
        <v>226</v>
      </c>
      <c r="AU128" s="257" t="s">
        <v>91</v>
      </c>
      <c r="AY128" s="16" t="s">
        <v>224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89</v>
      </c>
      <c r="BK128" s="258">
        <f>ROUND(I128*H128,2)</f>
        <v>0</v>
      </c>
      <c r="BL128" s="16" t="s">
        <v>231</v>
      </c>
      <c r="BM128" s="257" t="s">
        <v>536</v>
      </c>
    </row>
    <row r="129" s="2" customFormat="1" ht="21.75" customHeight="1">
      <c r="A129" s="38"/>
      <c r="B129" s="39"/>
      <c r="C129" s="246" t="s">
        <v>236</v>
      </c>
      <c r="D129" s="246" t="s">
        <v>226</v>
      </c>
      <c r="E129" s="247" t="s">
        <v>537</v>
      </c>
      <c r="F129" s="248" t="s">
        <v>538</v>
      </c>
      <c r="G129" s="249" t="s">
        <v>239</v>
      </c>
      <c r="H129" s="250">
        <v>9.5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231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231</v>
      </c>
      <c r="BM129" s="257" t="s">
        <v>539</v>
      </c>
    </row>
    <row r="130" s="2" customFormat="1" ht="21.75" customHeight="1">
      <c r="A130" s="38"/>
      <c r="B130" s="39"/>
      <c r="C130" s="246" t="s">
        <v>231</v>
      </c>
      <c r="D130" s="246" t="s">
        <v>226</v>
      </c>
      <c r="E130" s="247" t="s">
        <v>540</v>
      </c>
      <c r="F130" s="248" t="s">
        <v>541</v>
      </c>
      <c r="G130" s="249" t="s">
        <v>247</v>
      </c>
      <c r="H130" s="250">
        <v>20.899999999999999</v>
      </c>
      <c r="I130" s="251"/>
      <c r="J130" s="252">
        <f>ROUND(I130*H130,2)</f>
        <v>0</v>
      </c>
      <c r="K130" s="248" t="s">
        <v>230</v>
      </c>
      <c r="L130" s="44"/>
      <c r="M130" s="253" t="s">
        <v>1</v>
      </c>
      <c r="N130" s="254" t="s">
        <v>47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1.8080000000000001</v>
      </c>
      <c r="T130" s="256">
        <f>S130*H130</f>
        <v>37.787199999999999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231</v>
      </c>
      <c r="AT130" s="257" t="s">
        <v>226</v>
      </c>
      <c r="AU130" s="257" t="s">
        <v>91</v>
      </c>
      <c r="AY130" s="16" t="s">
        <v>224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89</v>
      </c>
      <c r="BK130" s="258">
        <f>ROUND(I130*H130,2)</f>
        <v>0</v>
      </c>
      <c r="BL130" s="16" t="s">
        <v>231</v>
      </c>
      <c r="BM130" s="257" t="s">
        <v>542</v>
      </c>
    </row>
    <row r="131" s="13" customFormat="1">
      <c r="A131" s="13"/>
      <c r="B131" s="263"/>
      <c r="C131" s="264"/>
      <c r="D131" s="259" t="s">
        <v>263</v>
      </c>
      <c r="E131" s="273" t="s">
        <v>1</v>
      </c>
      <c r="F131" s="265" t="s">
        <v>543</v>
      </c>
      <c r="G131" s="264"/>
      <c r="H131" s="266">
        <v>20.899999999999999</v>
      </c>
      <c r="I131" s="267"/>
      <c r="J131" s="264"/>
      <c r="K131" s="264"/>
      <c r="L131" s="268"/>
      <c r="M131" s="269"/>
      <c r="N131" s="270"/>
      <c r="O131" s="270"/>
      <c r="P131" s="270"/>
      <c r="Q131" s="270"/>
      <c r="R131" s="270"/>
      <c r="S131" s="270"/>
      <c r="T131" s="27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2" t="s">
        <v>263</v>
      </c>
      <c r="AU131" s="272" t="s">
        <v>91</v>
      </c>
      <c r="AV131" s="13" t="s">
        <v>91</v>
      </c>
      <c r="AW131" s="13" t="s">
        <v>38</v>
      </c>
      <c r="AX131" s="13" t="s">
        <v>89</v>
      </c>
      <c r="AY131" s="272" t="s">
        <v>224</v>
      </c>
    </row>
    <row r="132" s="2" customFormat="1" ht="21.75" customHeight="1">
      <c r="A132" s="38"/>
      <c r="B132" s="39"/>
      <c r="C132" s="246" t="s">
        <v>244</v>
      </c>
      <c r="D132" s="246" t="s">
        <v>226</v>
      </c>
      <c r="E132" s="247" t="s">
        <v>544</v>
      </c>
      <c r="F132" s="248" t="s">
        <v>545</v>
      </c>
      <c r="G132" s="249" t="s">
        <v>247</v>
      </c>
      <c r="H132" s="250">
        <v>20.899999999999999</v>
      </c>
      <c r="I132" s="251"/>
      <c r="J132" s="252">
        <f>ROUND(I132*H132,2)</f>
        <v>0</v>
      </c>
      <c r="K132" s="248" t="s">
        <v>230</v>
      </c>
      <c r="L132" s="44"/>
      <c r="M132" s="253" t="s">
        <v>1</v>
      </c>
      <c r="N132" s="254" t="s">
        <v>47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231</v>
      </c>
      <c r="AT132" s="257" t="s">
        <v>226</v>
      </c>
      <c r="AU132" s="257" t="s">
        <v>91</v>
      </c>
      <c r="AY132" s="16" t="s">
        <v>224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89</v>
      </c>
      <c r="BK132" s="258">
        <f>ROUND(I132*H132,2)</f>
        <v>0</v>
      </c>
      <c r="BL132" s="16" t="s">
        <v>231</v>
      </c>
      <c r="BM132" s="257" t="s">
        <v>546</v>
      </c>
    </row>
    <row r="133" s="2" customFormat="1" ht="16.5" customHeight="1">
      <c r="A133" s="38"/>
      <c r="B133" s="39"/>
      <c r="C133" s="246" t="s">
        <v>249</v>
      </c>
      <c r="D133" s="246" t="s">
        <v>226</v>
      </c>
      <c r="E133" s="247" t="s">
        <v>547</v>
      </c>
      <c r="F133" s="248" t="s">
        <v>548</v>
      </c>
      <c r="G133" s="249" t="s">
        <v>247</v>
      </c>
      <c r="H133" s="250">
        <v>20.899999999999999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2.03485</v>
      </c>
      <c r="R133" s="255">
        <f>Q133*H133</f>
        <v>42.528365000000001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231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549</v>
      </c>
    </row>
    <row r="134" s="2" customFormat="1" ht="21.75" customHeight="1">
      <c r="A134" s="38"/>
      <c r="B134" s="39"/>
      <c r="C134" s="246" t="s">
        <v>253</v>
      </c>
      <c r="D134" s="246" t="s">
        <v>226</v>
      </c>
      <c r="E134" s="247" t="s">
        <v>550</v>
      </c>
      <c r="F134" s="248" t="s">
        <v>551</v>
      </c>
      <c r="G134" s="249" t="s">
        <v>247</v>
      </c>
      <c r="H134" s="250">
        <v>20.899999999999999</v>
      </c>
      <c r="I134" s="251"/>
      <c r="J134" s="252">
        <f>ROUND(I134*H134,2)</f>
        <v>0</v>
      </c>
      <c r="K134" s="248" t="s">
        <v>230</v>
      </c>
      <c r="L134" s="44"/>
      <c r="M134" s="253" t="s">
        <v>1</v>
      </c>
      <c r="N134" s="254" t="s">
        <v>47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231</v>
      </c>
      <c r="AT134" s="257" t="s">
        <v>226</v>
      </c>
      <c r="AU134" s="257" t="s">
        <v>91</v>
      </c>
      <c r="AY134" s="16" t="s">
        <v>224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89</v>
      </c>
      <c r="BK134" s="258">
        <f>ROUND(I134*H134,2)</f>
        <v>0</v>
      </c>
      <c r="BL134" s="16" t="s">
        <v>231</v>
      </c>
      <c r="BM134" s="257" t="s">
        <v>552</v>
      </c>
    </row>
    <row r="135" s="2" customFormat="1" ht="16.5" customHeight="1">
      <c r="A135" s="38"/>
      <c r="B135" s="39"/>
      <c r="C135" s="246" t="s">
        <v>257</v>
      </c>
      <c r="D135" s="246" t="s">
        <v>226</v>
      </c>
      <c r="E135" s="247" t="s">
        <v>553</v>
      </c>
      <c r="F135" s="248" t="s">
        <v>554</v>
      </c>
      <c r="G135" s="249" t="s">
        <v>239</v>
      </c>
      <c r="H135" s="250">
        <v>9.5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0.044630000000000003</v>
      </c>
      <c r="R135" s="255">
        <f>Q135*H135</f>
        <v>0.42398500000000006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231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555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556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2" customFormat="1" ht="16.5" customHeight="1">
      <c r="A137" s="38"/>
      <c r="B137" s="39"/>
      <c r="C137" s="285" t="s">
        <v>265</v>
      </c>
      <c r="D137" s="285" t="s">
        <v>283</v>
      </c>
      <c r="E137" s="286" t="s">
        <v>557</v>
      </c>
      <c r="F137" s="287" t="s">
        <v>558</v>
      </c>
      <c r="G137" s="288" t="s">
        <v>268</v>
      </c>
      <c r="H137" s="289">
        <v>0.94399999999999995</v>
      </c>
      <c r="I137" s="290"/>
      <c r="J137" s="291">
        <f>ROUND(I137*H137,2)</f>
        <v>0</v>
      </c>
      <c r="K137" s="287" t="s">
        <v>230</v>
      </c>
      <c r="L137" s="292"/>
      <c r="M137" s="293" t="s">
        <v>1</v>
      </c>
      <c r="N137" s="294" t="s">
        <v>47</v>
      </c>
      <c r="O137" s="91"/>
      <c r="P137" s="255">
        <f>O137*H137</f>
        <v>0</v>
      </c>
      <c r="Q137" s="255">
        <v>1</v>
      </c>
      <c r="R137" s="255">
        <f>Q137*H137</f>
        <v>0.94399999999999995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257</v>
      </c>
      <c r="AT137" s="257" t="s">
        <v>283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559</v>
      </c>
    </row>
    <row r="138" s="2" customFormat="1">
      <c r="A138" s="38"/>
      <c r="B138" s="39"/>
      <c r="C138" s="40"/>
      <c r="D138" s="259" t="s">
        <v>261</v>
      </c>
      <c r="E138" s="40"/>
      <c r="F138" s="260" t="s">
        <v>560</v>
      </c>
      <c r="G138" s="40"/>
      <c r="H138" s="40"/>
      <c r="I138" s="154"/>
      <c r="J138" s="40"/>
      <c r="K138" s="40"/>
      <c r="L138" s="44"/>
      <c r="M138" s="261"/>
      <c r="N138" s="26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261</v>
      </c>
      <c r="AU138" s="16" t="s">
        <v>91</v>
      </c>
    </row>
    <row r="139" s="13" customFormat="1">
      <c r="A139" s="13"/>
      <c r="B139" s="263"/>
      <c r="C139" s="264"/>
      <c r="D139" s="259" t="s">
        <v>263</v>
      </c>
      <c r="E139" s="264"/>
      <c r="F139" s="265" t="s">
        <v>561</v>
      </c>
      <c r="G139" s="264"/>
      <c r="H139" s="266">
        <v>0.94399999999999995</v>
      </c>
      <c r="I139" s="267"/>
      <c r="J139" s="264"/>
      <c r="K139" s="264"/>
      <c r="L139" s="268"/>
      <c r="M139" s="269"/>
      <c r="N139" s="270"/>
      <c r="O139" s="270"/>
      <c r="P139" s="270"/>
      <c r="Q139" s="270"/>
      <c r="R139" s="270"/>
      <c r="S139" s="270"/>
      <c r="T139" s="27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2" t="s">
        <v>263</v>
      </c>
      <c r="AU139" s="272" t="s">
        <v>91</v>
      </c>
      <c r="AV139" s="13" t="s">
        <v>91</v>
      </c>
      <c r="AW139" s="13" t="s">
        <v>4</v>
      </c>
      <c r="AX139" s="13" t="s">
        <v>89</v>
      </c>
      <c r="AY139" s="272" t="s">
        <v>224</v>
      </c>
    </row>
    <row r="140" s="2" customFormat="1" ht="21.75" customHeight="1">
      <c r="A140" s="38"/>
      <c r="B140" s="39"/>
      <c r="C140" s="285" t="s">
        <v>271</v>
      </c>
      <c r="D140" s="285" t="s">
        <v>283</v>
      </c>
      <c r="E140" s="286" t="s">
        <v>562</v>
      </c>
      <c r="F140" s="287" t="s">
        <v>563</v>
      </c>
      <c r="G140" s="288" t="s">
        <v>389</v>
      </c>
      <c r="H140" s="289">
        <v>16</v>
      </c>
      <c r="I140" s="290"/>
      <c r="J140" s="291">
        <f>ROUND(I140*H140,2)</f>
        <v>0</v>
      </c>
      <c r="K140" s="287" t="s">
        <v>230</v>
      </c>
      <c r="L140" s="292"/>
      <c r="M140" s="293" t="s">
        <v>1</v>
      </c>
      <c r="N140" s="294" t="s">
        <v>47</v>
      </c>
      <c r="O140" s="91"/>
      <c r="P140" s="255">
        <f>O140*H140</f>
        <v>0</v>
      </c>
      <c r="Q140" s="255">
        <v>0.27200000000000002</v>
      </c>
      <c r="R140" s="255">
        <f>Q140*H140</f>
        <v>4.3520000000000003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257</v>
      </c>
      <c r="AT140" s="257" t="s">
        <v>283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564</v>
      </c>
    </row>
    <row r="141" s="2" customFormat="1">
      <c r="A141" s="38"/>
      <c r="B141" s="39"/>
      <c r="C141" s="40"/>
      <c r="D141" s="259" t="s">
        <v>261</v>
      </c>
      <c r="E141" s="40"/>
      <c r="F141" s="260" t="s">
        <v>560</v>
      </c>
      <c r="G141" s="40"/>
      <c r="H141" s="40"/>
      <c r="I141" s="154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261</v>
      </c>
      <c r="AU141" s="16" t="s">
        <v>91</v>
      </c>
    </row>
    <row r="142" s="13" customFormat="1">
      <c r="A142" s="13"/>
      <c r="B142" s="263"/>
      <c r="C142" s="264"/>
      <c r="D142" s="259" t="s">
        <v>263</v>
      </c>
      <c r="E142" s="264"/>
      <c r="F142" s="265" t="s">
        <v>565</v>
      </c>
      <c r="G142" s="264"/>
      <c r="H142" s="266">
        <v>16</v>
      </c>
      <c r="I142" s="267"/>
      <c r="J142" s="264"/>
      <c r="K142" s="264"/>
      <c r="L142" s="268"/>
      <c r="M142" s="269"/>
      <c r="N142" s="270"/>
      <c r="O142" s="270"/>
      <c r="P142" s="270"/>
      <c r="Q142" s="270"/>
      <c r="R142" s="270"/>
      <c r="S142" s="270"/>
      <c r="T142" s="27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2" t="s">
        <v>263</v>
      </c>
      <c r="AU142" s="272" t="s">
        <v>91</v>
      </c>
      <c r="AV142" s="13" t="s">
        <v>91</v>
      </c>
      <c r="AW142" s="13" t="s">
        <v>4</v>
      </c>
      <c r="AX142" s="13" t="s">
        <v>89</v>
      </c>
      <c r="AY142" s="272" t="s">
        <v>224</v>
      </c>
    </row>
    <row r="143" s="2" customFormat="1" ht="21.75" customHeight="1">
      <c r="A143" s="38"/>
      <c r="B143" s="39"/>
      <c r="C143" s="246" t="s">
        <v>360</v>
      </c>
      <c r="D143" s="246" t="s">
        <v>226</v>
      </c>
      <c r="E143" s="247" t="s">
        <v>566</v>
      </c>
      <c r="F143" s="248" t="s">
        <v>567</v>
      </c>
      <c r="G143" s="249" t="s">
        <v>389</v>
      </c>
      <c r="H143" s="250">
        <v>4</v>
      </c>
      <c r="I143" s="251"/>
      <c r="J143" s="252">
        <f>ROUND(I143*H143,2)</f>
        <v>0</v>
      </c>
      <c r="K143" s="248" t="s">
        <v>1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0.0098799999999999999</v>
      </c>
      <c r="R143" s="255">
        <f>Q143*H143</f>
        <v>0.03952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568</v>
      </c>
    </row>
    <row r="144" s="2" customFormat="1" ht="21.75" customHeight="1">
      <c r="A144" s="38"/>
      <c r="B144" s="39"/>
      <c r="C144" s="246" t="s">
        <v>282</v>
      </c>
      <c r="D144" s="246" t="s">
        <v>226</v>
      </c>
      <c r="E144" s="247" t="s">
        <v>569</v>
      </c>
      <c r="F144" s="248" t="s">
        <v>570</v>
      </c>
      <c r="G144" s="249" t="s">
        <v>571</v>
      </c>
      <c r="H144" s="250">
        <v>2</v>
      </c>
      <c r="I144" s="251"/>
      <c r="J144" s="252">
        <f>ROUND(I144*H144,2)</f>
        <v>0</v>
      </c>
      <c r="K144" s="248" t="s">
        <v>1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231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231</v>
      </c>
      <c r="BM144" s="257" t="s">
        <v>572</v>
      </c>
    </row>
    <row r="145" s="2" customFormat="1" ht="33" customHeight="1">
      <c r="A145" s="38"/>
      <c r="B145" s="39"/>
      <c r="C145" s="246" t="s">
        <v>288</v>
      </c>
      <c r="D145" s="246" t="s">
        <v>226</v>
      </c>
      <c r="E145" s="247" t="s">
        <v>573</v>
      </c>
      <c r="F145" s="248" t="s">
        <v>574</v>
      </c>
      <c r="G145" s="249" t="s">
        <v>239</v>
      </c>
      <c r="H145" s="250">
        <v>150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231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575</v>
      </c>
    </row>
    <row r="146" s="2" customFormat="1" ht="21.75" customHeight="1">
      <c r="A146" s="38"/>
      <c r="B146" s="39"/>
      <c r="C146" s="246" t="s">
        <v>293</v>
      </c>
      <c r="D146" s="246" t="s">
        <v>226</v>
      </c>
      <c r="E146" s="247" t="s">
        <v>576</v>
      </c>
      <c r="F146" s="248" t="s">
        <v>577</v>
      </c>
      <c r="G146" s="249" t="s">
        <v>239</v>
      </c>
      <c r="H146" s="250">
        <v>1300</v>
      </c>
      <c r="I146" s="251"/>
      <c r="J146" s="252">
        <f>ROUND(I146*H146,2)</f>
        <v>0</v>
      </c>
      <c r="K146" s="248" t="s">
        <v>230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578</v>
      </c>
    </row>
    <row r="147" s="2" customFormat="1">
      <c r="A147" s="38"/>
      <c r="B147" s="39"/>
      <c r="C147" s="40"/>
      <c r="D147" s="259" t="s">
        <v>261</v>
      </c>
      <c r="E147" s="40"/>
      <c r="F147" s="260" t="s">
        <v>579</v>
      </c>
      <c r="G147" s="40"/>
      <c r="H147" s="40"/>
      <c r="I147" s="154"/>
      <c r="J147" s="40"/>
      <c r="K147" s="40"/>
      <c r="L147" s="44"/>
      <c r="M147" s="261"/>
      <c r="N147" s="262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261</v>
      </c>
      <c r="AU147" s="16" t="s">
        <v>91</v>
      </c>
    </row>
    <row r="148" s="2" customFormat="1" ht="21.75" customHeight="1">
      <c r="A148" s="38"/>
      <c r="B148" s="39"/>
      <c r="C148" s="246" t="s">
        <v>8</v>
      </c>
      <c r="D148" s="246" t="s">
        <v>226</v>
      </c>
      <c r="E148" s="247" t="s">
        <v>580</v>
      </c>
      <c r="F148" s="248" t="s">
        <v>581</v>
      </c>
      <c r="G148" s="249" t="s">
        <v>268</v>
      </c>
      <c r="H148" s="250">
        <v>114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231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582</v>
      </c>
    </row>
    <row r="149" s="2" customFormat="1">
      <c r="A149" s="38"/>
      <c r="B149" s="39"/>
      <c r="C149" s="40"/>
      <c r="D149" s="259" t="s">
        <v>261</v>
      </c>
      <c r="E149" s="40"/>
      <c r="F149" s="260" t="s">
        <v>583</v>
      </c>
      <c r="G149" s="40"/>
      <c r="H149" s="40"/>
      <c r="I149" s="154"/>
      <c r="J149" s="40"/>
      <c r="K149" s="40"/>
      <c r="L149" s="44"/>
      <c r="M149" s="261"/>
      <c r="N149" s="26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261</v>
      </c>
      <c r="AU149" s="16" t="s">
        <v>91</v>
      </c>
    </row>
    <row r="150" s="13" customFormat="1">
      <c r="A150" s="13"/>
      <c r="B150" s="263"/>
      <c r="C150" s="264"/>
      <c r="D150" s="259" t="s">
        <v>263</v>
      </c>
      <c r="E150" s="264"/>
      <c r="F150" s="265" t="s">
        <v>584</v>
      </c>
      <c r="G150" s="264"/>
      <c r="H150" s="266">
        <v>114</v>
      </c>
      <c r="I150" s="267"/>
      <c r="J150" s="264"/>
      <c r="K150" s="264"/>
      <c r="L150" s="268"/>
      <c r="M150" s="269"/>
      <c r="N150" s="270"/>
      <c r="O150" s="270"/>
      <c r="P150" s="270"/>
      <c r="Q150" s="270"/>
      <c r="R150" s="270"/>
      <c r="S150" s="270"/>
      <c r="T150" s="27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2" t="s">
        <v>263</v>
      </c>
      <c r="AU150" s="272" t="s">
        <v>91</v>
      </c>
      <c r="AV150" s="13" t="s">
        <v>91</v>
      </c>
      <c r="AW150" s="13" t="s">
        <v>4</v>
      </c>
      <c r="AX150" s="13" t="s">
        <v>89</v>
      </c>
      <c r="AY150" s="272" t="s">
        <v>224</v>
      </c>
    </row>
    <row r="151" s="2" customFormat="1" ht="16.5" customHeight="1">
      <c r="A151" s="38"/>
      <c r="B151" s="39"/>
      <c r="C151" s="246" t="s">
        <v>303</v>
      </c>
      <c r="D151" s="246" t="s">
        <v>226</v>
      </c>
      <c r="E151" s="247" t="s">
        <v>585</v>
      </c>
      <c r="F151" s="248" t="s">
        <v>586</v>
      </c>
      <c r="G151" s="249" t="s">
        <v>389</v>
      </c>
      <c r="H151" s="250">
        <v>2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47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231</v>
      </c>
      <c r="AT151" s="257" t="s">
        <v>226</v>
      </c>
      <c r="AU151" s="257" t="s">
        <v>91</v>
      </c>
      <c r="AY151" s="16" t="s">
        <v>224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89</v>
      </c>
      <c r="BK151" s="258">
        <f>ROUND(I151*H151,2)</f>
        <v>0</v>
      </c>
      <c r="BL151" s="16" t="s">
        <v>231</v>
      </c>
      <c r="BM151" s="257" t="s">
        <v>587</v>
      </c>
    </row>
    <row r="152" s="2" customFormat="1" ht="21.75" customHeight="1">
      <c r="A152" s="38"/>
      <c r="B152" s="39"/>
      <c r="C152" s="246" t="s">
        <v>366</v>
      </c>
      <c r="D152" s="246" t="s">
        <v>226</v>
      </c>
      <c r="E152" s="247" t="s">
        <v>588</v>
      </c>
      <c r="F152" s="248" t="s">
        <v>589</v>
      </c>
      <c r="G152" s="249" t="s">
        <v>389</v>
      </c>
      <c r="H152" s="250">
        <v>18</v>
      </c>
      <c r="I152" s="251"/>
      <c r="J152" s="252">
        <f>ROUND(I152*H152,2)</f>
        <v>0</v>
      </c>
      <c r="K152" s="248" t="s">
        <v>1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590</v>
      </c>
    </row>
    <row r="153" s="2" customFormat="1">
      <c r="A153" s="38"/>
      <c r="B153" s="39"/>
      <c r="C153" s="40"/>
      <c r="D153" s="259" t="s">
        <v>261</v>
      </c>
      <c r="E153" s="40"/>
      <c r="F153" s="260" t="s">
        <v>591</v>
      </c>
      <c r="G153" s="40"/>
      <c r="H153" s="40"/>
      <c r="I153" s="154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261</v>
      </c>
      <c r="AU153" s="16" t="s">
        <v>91</v>
      </c>
    </row>
    <row r="154" s="12" customFormat="1" ht="22.8" customHeight="1">
      <c r="A154" s="12"/>
      <c r="B154" s="230"/>
      <c r="C154" s="231"/>
      <c r="D154" s="232" t="s">
        <v>81</v>
      </c>
      <c r="E154" s="244" t="s">
        <v>265</v>
      </c>
      <c r="F154" s="244" t="s">
        <v>396</v>
      </c>
      <c r="G154" s="231"/>
      <c r="H154" s="231"/>
      <c r="I154" s="234"/>
      <c r="J154" s="245">
        <f>BK154</f>
        <v>0</v>
      </c>
      <c r="K154" s="231"/>
      <c r="L154" s="236"/>
      <c r="M154" s="237"/>
      <c r="N154" s="238"/>
      <c r="O154" s="238"/>
      <c r="P154" s="239">
        <f>SUM(P155:P157)</f>
        <v>0</v>
      </c>
      <c r="Q154" s="238"/>
      <c r="R154" s="239">
        <f>SUM(R155:R157)</f>
        <v>0</v>
      </c>
      <c r="S154" s="238"/>
      <c r="T154" s="240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89</v>
      </c>
      <c r="AT154" s="242" t="s">
        <v>81</v>
      </c>
      <c r="AU154" s="242" t="s">
        <v>89</v>
      </c>
      <c r="AY154" s="241" t="s">
        <v>224</v>
      </c>
      <c r="BK154" s="243">
        <f>SUM(BK155:BK157)</f>
        <v>0</v>
      </c>
    </row>
    <row r="155" s="2" customFormat="1" ht="16.5" customHeight="1">
      <c r="A155" s="38"/>
      <c r="B155" s="39"/>
      <c r="C155" s="246" t="s">
        <v>309</v>
      </c>
      <c r="D155" s="246" t="s">
        <v>226</v>
      </c>
      <c r="E155" s="247" t="s">
        <v>406</v>
      </c>
      <c r="F155" s="248" t="s">
        <v>407</v>
      </c>
      <c r="G155" s="249" t="s">
        <v>408</v>
      </c>
      <c r="H155" s="250">
        <v>24</v>
      </c>
      <c r="I155" s="251"/>
      <c r="J155" s="252">
        <f>ROUND(I155*H155,2)</f>
        <v>0</v>
      </c>
      <c r="K155" s="248" t="s">
        <v>230</v>
      </c>
      <c r="L155" s="44"/>
      <c r="M155" s="253" t="s">
        <v>1</v>
      </c>
      <c r="N155" s="254" t="s">
        <v>47</v>
      </c>
      <c r="O155" s="91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231</v>
      </c>
      <c r="AT155" s="257" t="s">
        <v>226</v>
      </c>
      <c r="AU155" s="257" t="s">
        <v>91</v>
      </c>
      <c r="AY155" s="16" t="s">
        <v>224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89</v>
      </c>
      <c r="BK155" s="258">
        <f>ROUND(I155*H155,2)</f>
        <v>0</v>
      </c>
      <c r="BL155" s="16" t="s">
        <v>231</v>
      </c>
      <c r="BM155" s="257" t="s">
        <v>592</v>
      </c>
    </row>
    <row r="156" s="2" customFormat="1" ht="16.5" customHeight="1">
      <c r="A156" s="38"/>
      <c r="B156" s="39"/>
      <c r="C156" s="246" t="s">
        <v>313</v>
      </c>
      <c r="D156" s="246" t="s">
        <v>226</v>
      </c>
      <c r="E156" s="247" t="s">
        <v>593</v>
      </c>
      <c r="F156" s="248" t="s">
        <v>594</v>
      </c>
      <c r="G156" s="249" t="s">
        <v>408</v>
      </c>
      <c r="H156" s="250">
        <v>48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595</v>
      </c>
    </row>
    <row r="157" s="2" customFormat="1" ht="16.5" customHeight="1">
      <c r="A157" s="38"/>
      <c r="B157" s="39"/>
      <c r="C157" s="246" t="s">
        <v>318</v>
      </c>
      <c r="D157" s="246" t="s">
        <v>226</v>
      </c>
      <c r="E157" s="247" t="s">
        <v>596</v>
      </c>
      <c r="F157" s="248" t="s">
        <v>597</v>
      </c>
      <c r="G157" s="249" t="s">
        <v>408</v>
      </c>
      <c r="H157" s="250">
        <v>8</v>
      </c>
      <c r="I157" s="251"/>
      <c r="J157" s="252">
        <f>ROUND(I157*H157,2)</f>
        <v>0</v>
      </c>
      <c r="K157" s="248" t="s">
        <v>230</v>
      </c>
      <c r="L157" s="44"/>
      <c r="M157" s="253" t="s">
        <v>1</v>
      </c>
      <c r="N157" s="254" t="s">
        <v>47</v>
      </c>
      <c r="O157" s="91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231</v>
      </c>
      <c r="AT157" s="257" t="s">
        <v>226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598</v>
      </c>
    </row>
    <row r="158" s="12" customFormat="1" ht="22.8" customHeight="1">
      <c r="A158" s="12"/>
      <c r="B158" s="230"/>
      <c r="C158" s="231"/>
      <c r="D158" s="232" t="s">
        <v>81</v>
      </c>
      <c r="E158" s="244" t="s">
        <v>431</v>
      </c>
      <c r="F158" s="244" t="s">
        <v>432</v>
      </c>
      <c r="G158" s="231"/>
      <c r="H158" s="231"/>
      <c r="I158" s="234"/>
      <c r="J158" s="245">
        <f>BK158</f>
        <v>0</v>
      </c>
      <c r="K158" s="231"/>
      <c r="L158" s="236"/>
      <c r="M158" s="237"/>
      <c r="N158" s="238"/>
      <c r="O158" s="238"/>
      <c r="P158" s="239">
        <f>SUM(P159:P170)</f>
        <v>0</v>
      </c>
      <c r="Q158" s="238"/>
      <c r="R158" s="239">
        <f>SUM(R159:R170)</f>
        <v>0</v>
      </c>
      <c r="S158" s="238"/>
      <c r="T158" s="240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41" t="s">
        <v>89</v>
      </c>
      <c r="AT158" s="242" t="s">
        <v>81</v>
      </c>
      <c r="AU158" s="242" t="s">
        <v>89</v>
      </c>
      <c r="AY158" s="241" t="s">
        <v>224</v>
      </c>
      <c r="BK158" s="243">
        <f>SUM(BK159:BK170)</f>
        <v>0</v>
      </c>
    </row>
    <row r="159" s="2" customFormat="1" ht="16.5" customHeight="1">
      <c r="A159" s="38"/>
      <c r="B159" s="39"/>
      <c r="C159" s="246" t="s">
        <v>324</v>
      </c>
      <c r="D159" s="246" t="s">
        <v>226</v>
      </c>
      <c r="E159" s="247" t="s">
        <v>599</v>
      </c>
      <c r="F159" s="248" t="s">
        <v>600</v>
      </c>
      <c r="G159" s="249" t="s">
        <v>268</v>
      </c>
      <c r="H159" s="250">
        <v>37.792999999999999</v>
      </c>
      <c r="I159" s="251"/>
      <c r="J159" s="252">
        <f>ROUND(I159*H159,2)</f>
        <v>0</v>
      </c>
      <c r="K159" s="248" t="s">
        <v>230</v>
      </c>
      <c r="L159" s="44"/>
      <c r="M159" s="253" t="s">
        <v>1</v>
      </c>
      <c r="N159" s="254" t="s">
        <v>47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231</v>
      </c>
      <c r="AT159" s="257" t="s">
        <v>226</v>
      </c>
      <c r="AU159" s="257" t="s">
        <v>91</v>
      </c>
      <c r="AY159" s="16" t="s">
        <v>224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89</v>
      </c>
      <c r="BK159" s="258">
        <f>ROUND(I159*H159,2)</f>
        <v>0</v>
      </c>
      <c r="BL159" s="16" t="s">
        <v>231</v>
      </c>
      <c r="BM159" s="257" t="s">
        <v>601</v>
      </c>
    </row>
    <row r="160" s="13" customFormat="1">
      <c r="A160" s="13"/>
      <c r="B160" s="263"/>
      <c r="C160" s="264"/>
      <c r="D160" s="259" t="s">
        <v>263</v>
      </c>
      <c r="E160" s="273" t="s">
        <v>1</v>
      </c>
      <c r="F160" s="265" t="s">
        <v>602</v>
      </c>
      <c r="G160" s="264"/>
      <c r="H160" s="266">
        <v>37.786999999999999</v>
      </c>
      <c r="I160" s="267"/>
      <c r="J160" s="264"/>
      <c r="K160" s="264"/>
      <c r="L160" s="268"/>
      <c r="M160" s="269"/>
      <c r="N160" s="270"/>
      <c r="O160" s="270"/>
      <c r="P160" s="270"/>
      <c r="Q160" s="270"/>
      <c r="R160" s="270"/>
      <c r="S160" s="270"/>
      <c r="T160" s="27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2" t="s">
        <v>263</v>
      </c>
      <c r="AU160" s="272" t="s">
        <v>91</v>
      </c>
      <c r="AV160" s="13" t="s">
        <v>91</v>
      </c>
      <c r="AW160" s="13" t="s">
        <v>38</v>
      </c>
      <c r="AX160" s="13" t="s">
        <v>82</v>
      </c>
      <c r="AY160" s="272" t="s">
        <v>224</v>
      </c>
    </row>
    <row r="161" s="13" customFormat="1">
      <c r="A161" s="13"/>
      <c r="B161" s="263"/>
      <c r="C161" s="264"/>
      <c r="D161" s="259" t="s">
        <v>263</v>
      </c>
      <c r="E161" s="273" t="s">
        <v>1</v>
      </c>
      <c r="F161" s="265" t="s">
        <v>603</v>
      </c>
      <c r="G161" s="264"/>
      <c r="H161" s="266">
        <v>0.0060000000000000001</v>
      </c>
      <c r="I161" s="267"/>
      <c r="J161" s="264"/>
      <c r="K161" s="264"/>
      <c r="L161" s="268"/>
      <c r="M161" s="269"/>
      <c r="N161" s="270"/>
      <c r="O161" s="270"/>
      <c r="P161" s="270"/>
      <c r="Q161" s="270"/>
      <c r="R161" s="270"/>
      <c r="S161" s="270"/>
      <c r="T161" s="27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2" t="s">
        <v>263</v>
      </c>
      <c r="AU161" s="272" t="s">
        <v>91</v>
      </c>
      <c r="AV161" s="13" t="s">
        <v>91</v>
      </c>
      <c r="AW161" s="13" t="s">
        <v>38</v>
      </c>
      <c r="AX161" s="13" t="s">
        <v>82</v>
      </c>
      <c r="AY161" s="272" t="s">
        <v>224</v>
      </c>
    </row>
    <row r="162" s="14" customFormat="1">
      <c r="A162" s="14"/>
      <c r="B162" s="274"/>
      <c r="C162" s="275"/>
      <c r="D162" s="259" t="s">
        <v>263</v>
      </c>
      <c r="E162" s="276" t="s">
        <v>1</v>
      </c>
      <c r="F162" s="277" t="s">
        <v>277</v>
      </c>
      <c r="G162" s="275"/>
      <c r="H162" s="278">
        <v>37.792999999999999</v>
      </c>
      <c r="I162" s="279"/>
      <c r="J162" s="275"/>
      <c r="K162" s="275"/>
      <c r="L162" s="280"/>
      <c r="M162" s="281"/>
      <c r="N162" s="282"/>
      <c r="O162" s="282"/>
      <c r="P162" s="282"/>
      <c r="Q162" s="282"/>
      <c r="R162" s="282"/>
      <c r="S162" s="282"/>
      <c r="T162" s="28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4" t="s">
        <v>263</v>
      </c>
      <c r="AU162" s="284" t="s">
        <v>91</v>
      </c>
      <c r="AV162" s="14" t="s">
        <v>231</v>
      </c>
      <c r="AW162" s="14" t="s">
        <v>38</v>
      </c>
      <c r="AX162" s="14" t="s">
        <v>89</v>
      </c>
      <c r="AY162" s="284" t="s">
        <v>224</v>
      </c>
    </row>
    <row r="163" s="2" customFormat="1" ht="16.5" customHeight="1">
      <c r="A163" s="38"/>
      <c r="B163" s="39"/>
      <c r="C163" s="246" t="s">
        <v>7</v>
      </c>
      <c r="D163" s="246" t="s">
        <v>226</v>
      </c>
      <c r="E163" s="247" t="s">
        <v>604</v>
      </c>
      <c r="F163" s="248" t="s">
        <v>605</v>
      </c>
      <c r="G163" s="249" t="s">
        <v>268</v>
      </c>
      <c r="H163" s="250">
        <v>37.792999999999999</v>
      </c>
      <c r="I163" s="251"/>
      <c r="J163" s="252">
        <f>ROUND(I163*H163,2)</f>
        <v>0</v>
      </c>
      <c r="K163" s="248" t="s">
        <v>230</v>
      </c>
      <c r="L163" s="44"/>
      <c r="M163" s="253" t="s">
        <v>1</v>
      </c>
      <c r="N163" s="254" t="s">
        <v>47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231</v>
      </c>
      <c r="AT163" s="257" t="s">
        <v>226</v>
      </c>
      <c r="AU163" s="257" t="s">
        <v>91</v>
      </c>
      <c r="AY163" s="16" t="s">
        <v>224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89</v>
      </c>
      <c r="BK163" s="258">
        <f>ROUND(I163*H163,2)</f>
        <v>0</v>
      </c>
      <c r="BL163" s="16" t="s">
        <v>231</v>
      </c>
      <c r="BM163" s="257" t="s">
        <v>606</v>
      </c>
    </row>
    <row r="164" s="2" customFormat="1" ht="16.5" customHeight="1">
      <c r="A164" s="38"/>
      <c r="B164" s="39"/>
      <c r="C164" s="246" t="s">
        <v>333</v>
      </c>
      <c r="D164" s="246" t="s">
        <v>226</v>
      </c>
      <c r="E164" s="247" t="s">
        <v>607</v>
      </c>
      <c r="F164" s="248" t="s">
        <v>608</v>
      </c>
      <c r="G164" s="249" t="s">
        <v>268</v>
      </c>
      <c r="H164" s="250">
        <v>982.61800000000005</v>
      </c>
      <c r="I164" s="251"/>
      <c r="J164" s="252">
        <f>ROUND(I164*H164,2)</f>
        <v>0</v>
      </c>
      <c r="K164" s="248" t="s">
        <v>230</v>
      </c>
      <c r="L164" s="44"/>
      <c r="M164" s="253" t="s">
        <v>1</v>
      </c>
      <c r="N164" s="254" t="s">
        <v>47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231</v>
      </c>
      <c r="AT164" s="257" t="s">
        <v>226</v>
      </c>
      <c r="AU164" s="257" t="s">
        <v>91</v>
      </c>
      <c r="AY164" s="16" t="s">
        <v>224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89</v>
      </c>
      <c r="BK164" s="258">
        <f>ROUND(I164*H164,2)</f>
        <v>0</v>
      </c>
      <c r="BL164" s="16" t="s">
        <v>231</v>
      </c>
      <c r="BM164" s="257" t="s">
        <v>609</v>
      </c>
    </row>
    <row r="165" s="2" customFormat="1">
      <c r="A165" s="38"/>
      <c r="B165" s="39"/>
      <c r="C165" s="40"/>
      <c r="D165" s="259" t="s">
        <v>261</v>
      </c>
      <c r="E165" s="40"/>
      <c r="F165" s="260" t="s">
        <v>262</v>
      </c>
      <c r="G165" s="40"/>
      <c r="H165" s="40"/>
      <c r="I165" s="154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261</v>
      </c>
      <c r="AU165" s="16" t="s">
        <v>91</v>
      </c>
    </row>
    <row r="166" s="13" customFormat="1">
      <c r="A166" s="13"/>
      <c r="B166" s="263"/>
      <c r="C166" s="264"/>
      <c r="D166" s="259" t="s">
        <v>263</v>
      </c>
      <c r="E166" s="264"/>
      <c r="F166" s="265" t="s">
        <v>610</v>
      </c>
      <c r="G166" s="264"/>
      <c r="H166" s="266">
        <v>982.61800000000005</v>
      </c>
      <c r="I166" s="267"/>
      <c r="J166" s="264"/>
      <c r="K166" s="264"/>
      <c r="L166" s="268"/>
      <c r="M166" s="269"/>
      <c r="N166" s="270"/>
      <c r="O166" s="270"/>
      <c r="P166" s="270"/>
      <c r="Q166" s="270"/>
      <c r="R166" s="270"/>
      <c r="S166" s="270"/>
      <c r="T166" s="27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2" t="s">
        <v>263</v>
      </c>
      <c r="AU166" s="272" t="s">
        <v>91</v>
      </c>
      <c r="AV166" s="13" t="s">
        <v>91</v>
      </c>
      <c r="AW166" s="13" t="s">
        <v>4</v>
      </c>
      <c r="AX166" s="13" t="s">
        <v>89</v>
      </c>
      <c r="AY166" s="272" t="s">
        <v>224</v>
      </c>
    </row>
    <row r="167" s="2" customFormat="1" ht="21.75" customHeight="1">
      <c r="A167" s="38"/>
      <c r="B167" s="39"/>
      <c r="C167" s="246" t="s">
        <v>337</v>
      </c>
      <c r="D167" s="246" t="s">
        <v>226</v>
      </c>
      <c r="E167" s="247" t="s">
        <v>457</v>
      </c>
      <c r="F167" s="248" t="s">
        <v>267</v>
      </c>
      <c r="G167" s="249" t="s">
        <v>268</v>
      </c>
      <c r="H167" s="250">
        <v>37.786999999999999</v>
      </c>
      <c r="I167" s="251"/>
      <c r="J167" s="252">
        <f>ROUND(I167*H167,2)</f>
        <v>0</v>
      </c>
      <c r="K167" s="248" t="s">
        <v>230</v>
      </c>
      <c r="L167" s="44"/>
      <c r="M167" s="253" t="s">
        <v>1</v>
      </c>
      <c r="N167" s="254" t="s">
        <v>47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231</v>
      </c>
      <c r="AT167" s="257" t="s">
        <v>226</v>
      </c>
      <c r="AU167" s="257" t="s">
        <v>91</v>
      </c>
      <c r="AY167" s="16" t="s">
        <v>224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89</v>
      </c>
      <c r="BK167" s="258">
        <f>ROUND(I167*H167,2)</f>
        <v>0</v>
      </c>
      <c r="BL167" s="16" t="s">
        <v>231</v>
      </c>
      <c r="BM167" s="257" t="s">
        <v>611</v>
      </c>
    </row>
    <row r="168" s="13" customFormat="1">
      <c r="A168" s="13"/>
      <c r="B168" s="263"/>
      <c r="C168" s="264"/>
      <c r="D168" s="259" t="s">
        <v>263</v>
      </c>
      <c r="E168" s="273" t="s">
        <v>1</v>
      </c>
      <c r="F168" s="265" t="s">
        <v>602</v>
      </c>
      <c r="G168" s="264"/>
      <c r="H168" s="266">
        <v>37.786999999999999</v>
      </c>
      <c r="I168" s="267"/>
      <c r="J168" s="264"/>
      <c r="K168" s="264"/>
      <c r="L168" s="268"/>
      <c r="M168" s="269"/>
      <c r="N168" s="270"/>
      <c r="O168" s="270"/>
      <c r="P168" s="270"/>
      <c r="Q168" s="270"/>
      <c r="R168" s="270"/>
      <c r="S168" s="270"/>
      <c r="T168" s="27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2" t="s">
        <v>263</v>
      </c>
      <c r="AU168" s="272" t="s">
        <v>91</v>
      </c>
      <c r="AV168" s="13" t="s">
        <v>91</v>
      </c>
      <c r="AW168" s="13" t="s">
        <v>38</v>
      </c>
      <c r="AX168" s="13" t="s">
        <v>89</v>
      </c>
      <c r="AY168" s="272" t="s">
        <v>224</v>
      </c>
    </row>
    <row r="169" s="2" customFormat="1" ht="33" customHeight="1">
      <c r="A169" s="38"/>
      <c r="B169" s="39"/>
      <c r="C169" s="246" t="s">
        <v>342</v>
      </c>
      <c r="D169" s="246" t="s">
        <v>226</v>
      </c>
      <c r="E169" s="247" t="s">
        <v>612</v>
      </c>
      <c r="F169" s="248" t="s">
        <v>613</v>
      </c>
      <c r="G169" s="249" t="s">
        <v>268</v>
      </c>
      <c r="H169" s="250">
        <v>0.0060000000000000001</v>
      </c>
      <c r="I169" s="251"/>
      <c r="J169" s="252">
        <f>ROUND(I169*H169,2)</f>
        <v>0</v>
      </c>
      <c r="K169" s="248" t="s">
        <v>230</v>
      </c>
      <c r="L169" s="44"/>
      <c r="M169" s="253" t="s">
        <v>1</v>
      </c>
      <c r="N169" s="254" t="s">
        <v>47</v>
      </c>
      <c r="O169" s="91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231</v>
      </c>
      <c r="AT169" s="257" t="s">
        <v>226</v>
      </c>
      <c r="AU169" s="257" t="s">
        <v>91</v>
      </c>
      <c r="AY169" s="16" t="s">
        <v>224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89</v>
      </c>
      <c r="BK169" s="258">
        <f>ROUND(I169*H169,2)</f>
        <v>0</v>
      </c>
      <c r="BL169" s="16" t="s">
        <v>231</v>
      </c>
      <c r="BM169" s="257" t="s">
        <v>614</v>
      </c>
    </row>
    <row r="170" s="13" customFormat="1">
      <c r="A170" s="13"/>
      <c r="B170" s="263"/>
      <c r="C170" s="264"/>
      <c r="D170" s="259" t="s">
        <v>263</v>
      </c>
      <c r="E170" s="273" t="s">
        <v>1</v>
      </c>
      <c r="F170" s="265" t="s">
        <v>603</v>
      </c>
      <c r="G170" s="264"/>
      <c r="H170" s="266">
        <v>0.0060000000000000001</v>
      </c>
      <c r="I170" s="267"/>
      <c r="J170" s="264"/>
      <c r="K170" s="264"/>
      <c r="L170" s="268"/>
      <c r="M170" s="269"/>
      <c r="N170" s="270"/>
      <c r="O170" s="270"/>
      <c r="P170" s="270"/>
      <c r="Q170" s="270"/>
      <c r="R170" s="270"/>
      <c r="S170" s="270"/>
      <c r="T170" s="27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2" t="s">
        <v>263</v>
      </c>
      <c r="AU170" s="272" t="s">
        <v>91</v>
      </c>
      <c r="AV170" s="13" t="s">
        <v>91</v>
      </c>
      <c r="AW170" s="13" t="s">
        <v>38</v>
      </c>
      <c r="AX170" s="13" t="s">
        <v>89</v>
      </c>
      <c r="AY170" s="272" t="s">
        <v>224</v>
      </c>
    </row>
    <row r="171" s="12" customFormat="1" ht="22.8" customHeight="1">
      <c r="A171" s="12"/>
      <c r="B171" s="230"/>
      <c r="C171" s="231"/>
      <c r="D171" s="232" t="s">
        <v>81</v>
      </c>
      <c r="E171" s="244" t="s">
        <v>464</v>
      </c>
      <c r="F171" s="244" t="s">
        <v>465</v>
      </c>
      <c r="G171" s="231"/>
      <c r="H171" s="231"/>
      <c r="I171" s="234"/>
      <c r="J171" s="245">
        <f>BK171</f>
        <v>0</v>
      </c>
      <c r="K171" s="231"/>
      <c r="L171" s="236"/>
      <c r="M171" s="237"/>
      <c r="N171" s="238"/>
      <c r="O171" s="238"/>
      <c r="P171" s="239">
        <f>SUM(P172:P173)</f>
        <v>0</v>
      </c>
      <c r="Q171" s="238"/>
      <c r="R171" s="239">
        <f>SUM(R172:R173)</f>
        <v>0</v>
      </c>
      <c r="S171" s="238"/>
      <c r="T171" s="240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41" t="s">
        <v>89</v>
      </c>
      <c r="AT171" s="242" t="s">
        <v>81</v>
      </c>
      <c r="AU171" s="242" t="s">
        <v>89</v>
      </c>
      <c r="AY171" s="241" t="s">
        <v>224</v>
      </c>
      <c r="BK171" s="243">
        <f>SUM(BK172:BK173)</f>
        <v>0</v>
      </c>
    </row>
    <row r="172" s="2" customFormat="1" ht="21.75" customHeight="1">
      <c r="A172" s="38"/>
      <c r="B172" s="39"/>
      <c r="C172" s="246" t="s">
        <v>348</v>
      </c>
      <c r="D172" s="246" t="s">
        <v>226</v>
      </c>
      <c r="E172" s="247" t="s">
        <v>615</v>
      </c>
      <c r="F172" s="248" t="s">
        <v>616</v>
      </c>
      <c r="G172" s="249" t="s">
        <v>268</v>
      </c>
      <c r="H172" s="250">
        <v>48.287999999999997</v>
      </c>
      <c r="I172" s="251"/>
      <c r="J172" s="252">
        <f>ROUND(I172*H172,2)</f>
        <v>0</v>
      </c>
      <c r="K172" s="248" t="s">
        <v>230</v>
      </c>
      <c r="L172" s="44"/>
      <c r="M172" s="253" t="s">
        <v>1</v>
      </c>
      <c r="N172" s="254" t="s">
        <v>47</v>
      </c>
      <c r="O172" s="91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231</v>
      </c>
      <c r="AT172" s="257" t="s">
        <v>226</v>
      </c>
      <c r="AU172" s="257" t="s">
        <v>91</v>
      </c>
      <c r="AY172" s="16" t="s">
        <v>224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6" t="s">
        <v>89</v>
      </c>
      <c r="BK172" s="258">
        <f>ROUND(I172*H172,2)</f>
        <v>0</v>
      </c>
      <c r="BL172" s="16" t="s">
        <v>231</v>
      </c>
      <c r="BM172" s="257" t="s">
        <v>617</v>
      </c>
    </row>
    <row r="173" s="2" customFormat="1" ht="21.75" customHeight="1">
      <c r="A173" s="38"/>
      <c r="B173" s="39"/>
      <c r="C173" s="246" t="s">
        <v>354</v>
      </c>
      <c r="D173" s="246" t="s">
        <v>226</v>
      </c>
      <c r="E173" s="247" t="s">
        <v>618</v>
      </c>
      <c r="F173" s="248" t="s">
        <v>619</v>
      </c>
      <c r="G173" s="249" t="s">
        <v>268</v>
      </c>
      <c r="H173" s="250">
        <v>48.287999999999997</v>
      </c>
      <c r="I173" s="251"/>
      <c r="J173" s="252">
        <f>ROUND(I173*H173,2)</f>
        <v>0</v>
      </c>
      <c r="K173" s="248" t="s">
        <v>230</v>
      </c>
      <c r="L173" s="44"/>
      <c r="M173" s="296" t="s">
        <v>1</v>
      </c>
      <c r="N173" s="297" t="s">
        <v>47</v>
      </c>
      <c r="O173" s="298"/>
      <c r="P173" s="299">
        <f>O173*H173</f>
        <v>0</v>
      </c>
      <c r="Q173" s="299">
        <v>0</v>
      </c>
      <c r="R173" s="299">
        <f>Q173*H173</f>
        <v>0</v>
      </c>
      <c r="S173" s="299">
        <v>0</v>
      </c>
      <c r="T173" s="3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231</v>
      </c>
      <c r="AT173" s="257" t="s">
        <v>226</v>
      </c>
      <c r="AU173" s="257" t="s">
        <v>91</v>
      </c>
      <c r="AY173" s="16" t="s">
        <v>224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89</v>
      </c>
      <c r="BK173" s="258">
        <f>ROUND(I173*H173,2)</f>
        <v>0</v>
      </c>
      <c r="BL173" s="16" t="s">
        <v>231</v>
      </c>
      <c r="BM173" s="257" t="s">
        <v>620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195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vax5vkAkbiMtB2Ju9umNha8HAh3gp3zXEpU+soY1CnWk6DBkBjHdGcU7yjQyiIWsbsl4njpH4mE1AXb3EGF74Q==" hashValue="2IVexCRzU7D2WZ9kA3ttEN8RJy1tB4upG+5Prxo5B9JadKCnIjCvk67zfI6qr22BIw++uUUp0c6c0RtV3p+ATw==" algorithmName="SHA-512" password="CC35"/>
  <autoFilter ref="C123:K173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621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185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186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ROUND((SUM(BE126:BE150)),  2)</f>
        <v>0</v>
      </c>
      <c r="G35" s="38"/>
      <c r="H35" s="38"/>
      <c r="I35" s="174">
        <v>0.20999999999999999</v>
      </c>
      <c r="J35" s="173">
        <f>ROUND(((SUM(BE126:BE150))*I35),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ROUND((SUM(BF126:BF150)),  2)</f>
        <v>0</v>
      </c>
      <c r="G36" s="38"/>
      <c r="H36" s="38"/>
      <c r="I36" s="174">
        <v>0.14999999999999999</v>
      </c>
      <c r="J36" s="173">
        <f>ROUND(((SUM(BF126:BF150))*I36),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ROUND((SUM(BG126:BG150)),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ROUND((SUM(BH126:BH150)),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ROUND((SUM(BI126:BI150)),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182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20-01-1/03 - Oprava propustku v km 2,208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Skramouš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624</v>
      </c>
      <c r="E100" s="214"/>
      <c r="F100" s="214"/>
      <c r="G100" s="214"/>
      <c r="H100" s="214"/>
      <c r="I100" s="215"/>
      <c r="J100" s="216">
        <f>J130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625</v>
      </c>
      <c r="E101" s="214"/>
      <c r="F101" s="214"/>
      <c r="G101" s="214"/>
      <c r="H101" s="214"/>
      <c r="I101" s="215"/>
      <c r="J101" s="216">
        <f>J137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626</v>
      </c>
      <c r="E102" s="214"/>
      <c r="F102" s="214"/>
      <c r="G102" s="214"/>
      <c r="H102" s="214"/>
      <c r="I102" s="215"/>
      <c r="J102" s="216">
        <f>J142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627</v>
      </c>
      <c r="E103" s="214"/>
      <c r="F103" s="214"/>
      <c r="G103" s="214"/>
      <c r="H103" s="214"/>
      <c r="I103" s="215"/>
      <c r="J103" s="216">
        <f>J147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628</v>
      </c>
      <c r="E104" s="214"/>
      <c r="F104" s="214"/>
      <c r="G104" s="214"/>
      <c r="H104" s="214"/>
      <c r="I104" s="215"/>
      <c r="J104" s="216">
        <f>J149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209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9" t="str">
        <f>E7</f>
        <v>Oprava mostních objektů v km 2,208, 9,094, 9,910 a 4,236, 9,298, 12,664 na trati Mšeno - Skalsko - Mladá Boleslav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181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182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183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20-01-1/03 - Oprava propustku v km 2,208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Skramouš</v>
      </c>
      <c r="G120" s="40"/>
      <c r="H120" s="40"/>
      <c r="I120" s="156" t="s">
        <v>23</v>
      </c>
      <c r="J120" s="79" t="str">
        <f>IF(J14="","",J14)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54.45" customHeight="1">
      <c r="A122" s="38"/>
      <c r="B122" s="39"/>
      <c r="C122" s="31" t="s">
        <v>29</v>
      </c>
      <c r="D122" s="40"/>
      <c r="E122" s="40"/>
      <c r="F122" s="26" t="str">
        <f>E17</f>
        <v>Správa železniční dopravní cesty,státní organizace</v>
      </c>
      <c r="G122" s="40"/>
      <c r="H122" s="40"/>
      <c r="I122" s="156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39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210</v>
      </c>
      <c r="D125" s="221" t="s">
        <v>67</v>
      </c>
      <c r="E125" s="221" t="s">
        <v>63</v>
      </c>
      <c r="F125" s="221" t="s">
        <v>64</v>
      </c>
      <c r="G125" s="221" t="s">
        <v>211</v>
      </c>
      <c r="H125" s="221" t="s">
        <v>212</v>
      </c>
      <c r="I125" s="222" t="s">
        <v>213</v>
      </c>
      <c r="J125" s="221" t="s">
        <v>192</v>
      </c>
      <c r="K125" s="223" t="s">
        <v>214</v>
      </c>
      <c r="L125" s="224"/>
      <c r="M125" s="100" t="s">
        <v>1</v>
      </c>
      <c r="N125" s="101" t="s">
        <v>46</v>
      </c>
      <c r="O125" s="101" t="s">
        <v>215</v>
      </c>
      <c r="P125" s="101" t="s">
        <v>216</v>
      </c>
      <c r="Q125" s="101" t="s">
        <v>217</v>
      </c>
      <c r="R125" s="101" t="s">
        <v>218</v>
      </c>
      <c r="S125" s="101" t="s">
        <v>219</v>
      </c>
      <c r="T125" s="102" t="s">
        <v>220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221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81</v>
      </c>
      <c r="AU126" s="16" t="s">
        <v>194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81</v>
      </c>
      <c r="E127" s="233" t="s">
        <v>629</v>
      </c>
      <c r="F127" s="233" t="s">
        <v>630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P128+P130+P137+P142+P147+P149</f>
        <v>0</v>
      </c>
      <c r="Q127" s="238"/>
      <c r="R127" s="239">
        <f>R128+R130+R137+R142+R147+R149</f>
        <v>0</v>
      </c>
      <c r="S127" s="238"/>
      <c r="T127" s="240">
        <f>T128+T130+T137+T142+T147+T149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244</v>
      </c>
      <c r="AT127" s="242" t="s">
        <v>81</v>
      </c>
      <c r="AU127" s="242" t="s">
        <v>82</v>
      </c>
      <c r="AY127" s="241" t="s">
        <v>224</v>
      </c>
      <c r="BK127" s="243">
        <f>BK128+BK130+BK137+BK142+BK147+BK149</f>
        <v>0</v>
      </c>
    </row>
    <row r="128" s="12" customFormat="1" ht="22.8" customHeight="1">
      <c r="A128" s="12"/>
      <c r="B128" s="230"/>
      <c r="C128" s="231"/>
      <c r="D128" s="232" t="s">
        <v>81</v>
      </c>
      <c r="E128" s="244" t="s">
        <v>631</v>
      </c>
      <c r="F128" s="244" t="s">
        <v>632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P129</f>
        <v>0</v>
      </c>
      <c r="Q128" s="238"/>
      <c r="R128" s="239">
        <f>R129</f>
        <v>0</v>
      </c>
      <c r="S128" s="238"/>
      <c r="T128" s="24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89</v>
      </c>
      <c r="AY128" s="241" t="s">
        <v>224</v>
      </c>
      <c r="BK128" s="243">
        <f>BK129</f>
        <v>0</v>
      </c>
    </row>
    <row r="129" s="2" customFormat="1" ht="16.5" customHeight="1">
      <c r="A129" s="38"/>
      <c r="B129" s="39"/>
      <c r="C129" s="246" t="s">
        <v>89</v>
      </c>
      <c r="D129" s="246" t="s">
        <v>226</v>
      </c>
      <c r="E129" s="247" t="s">
        <v>633</v>
      </c>
      <c r="F129" s="248" t="s">
        <v>634</v>
      </c>
      <c r="G129" s="249" t="s">
        <v>635</v>
      </c>
      <c r="H129" s="250">
        <v>1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636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636</v>
      </c>
      <c r="BM129" s="257" t="s">
        <v>637</v>
      </c>
    </row>
    <row r="130" s="12" customFormat="1" ht="22.8" customHeight="1">
      <c r="A130" s="12"/>
      <c r="B130" s="230"/>
      <c r="C130" s="231"/>
      <c r="D130" s="232" t="s">
        <v>81</v>
      </c>
      <c r="E130" s="244" t="s">
        <v>638</v>
      </c>
      <c r="F130" s="244" t="s">
        <v>639</v>
      </c>
      <c r="G130" s="231"/>
      <c r="H130" s="231"/>
      <c r="I130" s="234"/>
      <c r="J130" s="245">
        <f>BK130</f>
        <v>0</v>
      </c>
      <c r="K130" s="231"/>
      <c r="L130" s="236"/>
      <c r="M130" s="237"/>
      <c r="N130" s="238"/>
      <c r="O130" s="238"/>
      <c r="P130" s="239">
        <f>SUM(P131:P136)</f>
        <v>0</v>
      </c>
      <c r="Q130" s="238"/>
      <c r="R130" s="239">
        <f>SUM(R131:R136)</f>
        <v>0</v>
      </c>
      <c r="S130" s="238"/>
      <c r="T130" s="240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244</v>
      </c>
      <c r="AT130" s="242" t="s">
        <v>81</v>
      </c>
      <c r="AU130" s="242" t="s">
        <v>89</v>
      </c>
      <c r="AY130" s="241" t="s">
        <v>224</v>
      </c>
      <c r="BK130" s="243">
        <f>SUM(BK131:BK136)</f>
        <v>0</v>
      </c>
    </row>
    <row r="131" s="2" customFormat="1" ht="16.5" customHeight="1">
      <c r="A131" s="38"/>
      <c r="B131" s="39"/>
      <c r="C131" s="246" t="s">
        <v>236</v>
      </c>
      <c r="D131" s="246" t="s">
        <v>226</v>
      </c>
      <c r="E131" s="247" t="s">
        <v>640</v>
      </c>
      <c r="F131" s="248" t="s">
        <v>639</v>
      </c>
      <c r="G131" s="249" t="s">
        <v>635</v>
      </c>
      <c r="H131" s="250">
        <v>1</v>
      </c>
      <c r="I131" s="251"/>
      <c r="J131" s="252">
        <f>ROUND(I131*H131,2)</f>
        <v>0</v>
      </c>
      <c r="K131" s="248" t="s">
        <v>230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636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636</v>
      </c>
      <c r="BM131" s="257" t="s">
        <v>641</v>
      </c>
    </row>
    <row r="132" s="2" customFormat="1">
      <c r="A132" s="38"/>
      <c r="B132" s="39"/>
      <c r="C132" s="40"/>
      <c r="D132" s="259" t="s">
        <v>261</v>
      </c>
      <c r="E132" s="40"/>
      <c r="F132" s="260" t="s">
        <v>642</v>
      </c>
      <c r="G132" s="40"/>
      <c r="H132" s="40"/>
      <c r="I132" s="154"/>
      <c r="J132" s="40"/>
      <c r="K132" s="40"/>
      <c r="L132" s="44"/>
      <c r="M132" s="261"/>
      <c r="N132" s="26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261</v>
      </c>
      <c r="AU132" s="16" t="s">
        <v>91</v>
      </c>
    </row>
    <row r="133" s="2" customFormat="1" ht="16.5" customHeight="1">
      <c r="A133" s="38"/>
      <c r="B133" s="39"/>
      <c r="C133" s="246" t="s">
        <v>231</v>
      </c>
      <c r="D133" s="246" t="s">
        <v>226</v>
      </c>
      <c r="E133" s="247" t="s">
        <v>643</v>
      </c>
      <c r="F133" s="248" t="s">
        <v>644</v>
      </c>
      <c r="G133" s="249" t="s">
        <v>635</v>
      </c>
      <c r="H133" s="250">
        <v>1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636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636</v>
      </c>
      <c r="BM133" s="257" t="s">
        <v>645</v>
      </c>
    </row>
    <row r="134" s="2" customFormat="1">
      <c r="A134" s="38"/>
      <c r="B134" s="39"/>
      <c r="C134" s="40"/>
      <c r="D134" s="259" t="s">
        <v>261</v>
      </c>
      <c r="E134" s="40"/>
      <c r="F134" s="260" t="s">
        <v>646</v>
      </c>
      <c r="G134" s="40"/>
      <c r="H134" s="40"/>
      <c r="I134" s="154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261</v>
      </c>
      <c r="AU134" s="16" t="s">
        <v>91</v>
      </c>
    </row>
    <row r="135" s="2" customFormat="1" ht="16.5" customHeight="1">
      <c r="A135" s="38"/>
      <c r="B135" s="39"/>
      <c r="C135" s="246" t="s">
        <v>244</v>
      </c>
      <c r="D135" s="246" t="s">
        <v>226</v>
      </c>
      <c r="E135" s="247" t="s">
        <v>647</v>
      </c>
      <c r="F135" s="248" t="s">
        <v>648</v>
      </c>
      <c r="G135" s="249" t="s">
        <v>635</v>
      </c>
      <c r="H135" s="250">
        <v>1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636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636</v>
      </c>
      <c r="BM135" s="257" t="s">
        <v>649</v>
      </c>
    </row>
    <row r="136" s="2" customFormat="1">
      <c r="A136" s="38"/>
      <c r="B136" s="39"/>
      <c r="C136" s="40"/>
      <c r="D136" s="259" t="s">
        <v>261</v>
      </c>
      <c r="E136" s="40"/>
      <c r="F136" s="260" t="s">
        <v>650</v>
      </c>
      <c r="G136" s="40"/>
      <c r="H136" s="40"/>
      <c r="I136" s="15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261</v>
      </c>
      <c r="AU136" s="16" t="s">
        <v>91</v>
      </c>
    </row>
    <row r="137" s="12" customFormat="1" ht="22.8" customHeight="1">
      <c r="A137" s="12"/>
      <c r="B137" s="230"/>
      <c r="C137" s="231"/>
      <c r="D137" s="232" t="s">
        <v>81</v>
      </c>
      <c r="E137" s="244" t="s">
        <v>651</v>
      </c>
      <c r="F137" s="244" t="s">
        <v>652</v>
      </c>
      <c r="G137" s="231"/>
      <c r="H137" s="231"/>
      <c r="I137" s="234"/>
      <c r="J137" s="245">
        <f>BK137</f>
        <v>0</v>
      </c>
      <c r="K137" s="231"/>
      <c r="L137" s="236"/>
      <c r="M137" s="237"/>
      <c r="N137" s="238"/>
      <c r="O137" s="238"/>
      <c r="P137" s="239">
        <f>SUM(P138:P141)</f>
        <v>0</v>
      </c>
      <c r="Q137" s="238"/>
      <c r="R137" s="239">
        <f>SUM(R138:R141)</f>
        <v>0</v>
      </c>
      <c r="S137" s="238"/>
      <c r="T137" s="24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1" t="s">
        <v>244</v>
      </c>
      <c r="AT137" s="242" t="s">
        <v>81</v>
      </c>
      <c r="AU137" s="242" t="s">
        <v>89</v>
      </c>
      <c r="AY137" s="241" t="s">
        <v>224</v>
      </c>
      <c r="BK137" s="243">
        <f>SUM(BK138:BK141)</f>
        <v>0</v>
      </c>
    </row>
    <row r="138" s="2" customFormat="1" ht="16.5" customHeight="1">
      <c r="A138" s="38"/>
      <c r="B138" s="39"/>
      <c r="C138" s="246" t="s">
        <v>249</v>
      </c>
      <c r="D138" s="246" t="s">
        <v>226</v>
      </c>
      <c r="E138" s="247" t="s">
        <v>653</v>
      </c>
      <c r="F138" s="248" t="s">
        <v>654</v>
      </c>
      <c r="G138" s="249" t="s">
        <v>635</v>
      </c>
      <c r="H138" s="250">
        <v>1</v>
      </c>
      <c r="I138" s="251"/>
      <c r="J138" s="252">
        <f>ROUND(I138*H138,2)</f>
        <v>0</v>
      </c>
      <c r="K138" s="248" t="s">
        <v>230</v>
      </c>
      <c r="L138" s="44"/>
      <c r="M138" s="253" t="s">
        <v>1</v>
      </c>
      <c r="N138" s="254" t="s">
        <v>47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636</v>
      </c>
      <c r="AT138" s="257" t="s">
        <v>226</v>
      </c>
      <c r="AU138" s="257" t="s">
        <v>91</v>
      </c>
      <c r="AY138" s="16" t="s">
        <v>224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89</v>
      </c>
      <c r="BK138" s="258">
        <f>ROUND(I138*H138,2)</f>
        <v>0</v>
      </c>
      <c r="BL138" s="16" t="s">
        <v>636</v>
      </c>
      <c r="BM138" s="257" t="s">
        <v>655</v>
      </c>
    </row>
    <row r="139" s="2" customFormat="1">
      <c r="A139" s="38"/>
      <c r="B139" s="39"/>
      <c r="C139" s="40"/>
      <c r="D139" s="259" t="s">
        <v>261</v>
      </c>
      <c r="E139" s="40"/>
      <c r="F139" s="260" t="s">
        <v>656</v>
      </c>
      <c r="G139" s="40"/>
      <c r="H139" s="40"/>
      <c r="I139" s="15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261</v>
      </c>
      <c r="AU139" s="16" t="s">
        <v>91</v>
      </c>
    </row>
    <row r="140" s="2" customFormat="1" ht="16.5" customHeight="1">
      <c r="A140" s="38"/>
      <c r="B140" s="39"/>
      <c r="C140" s="246" t="s">
        <v>253</v>
      </c>
      <c r="D140" s="246" t="s">
        <v>226</v>
      </c>
      <c r="E140" s="247" t="s">
        <v>657</v>
      </c>
      <c r="F140" s="248" t="s">
        <v>658</v>
      </c>
      <c r="G140" s="249" t="s">
        <v>635</v>
      </c>
      <c r="H140" s="250">
        <v>1</v>
      </c>
      <c r="I140" s="251"/>
      <c r="J140" s="252">
        <f>ROUND(I140*H140,2)</f>
        <v>0</v>
      </c>
      <c r="K140" s="248" t="s">
        <v>1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659</v>
      </c>
    </row>
    <row r="141" s="2" customFormat="1">
      <c r="A141" s="38"/>
      <c r="B141" s="39"/>
      <c r="C141" s="40"/>
      <c r="D141" s="259" t="s">
        <v>261</v>
      </c>
      <c r="E141" s="40"/>
      <c r="F141" s="260" t="s">
        <v>660</v>
      </c>
      <c r="G141" s="40"/>
      <c r="H141" s="40"/>
      <c r="I141" s="154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261</v>
      </c>
      <c r="AU141" s="16" t="s">
        <v>91</v>
      </c>
    </row>
    <row r="142" s="12" customFormat="1" ht="22.8" customHeight="1">
      <c r="A142" s="12"/>
      <c r="B142" s="230"/>
      <c r="C142" s="231"/>
      <c r="D142" s="232" t="s">
        <v>81</v>
      </c>
      <c r="E142" s="244" t="s">
        <v>661</v>
      </c>
      <c r="F142" s="244" t="s">
        <v>662</v>
      </c>
      <c r="G142" s="231"/>
      <c r="H142" s="231"/>
      <c r="I142" s="234"/>
      <c r="J142" s="245">
        <f>BK142</f>
        <v>0</v>
      </c>
      <c r="K142" s="231"/>
      <c r="L142" s="236"/>
      <c r="M142" s="237"/>
      <c r="N142" s="238"/>
      <c r="O142" s="238"/>
      <c r="P142" s="239">
        <f>SUM(P143:P146)</f>
        <v>0</v>
      </c>
      <c r="Q142" s="238"/>
      <c r="R142" s="239">
        <f>SUM(R143:R146)</f>
        <v>0</v>
      </c>
      <c r="S142" s="238"/>
      <c r="T142" s="240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1" t="s">
        <v>244</v>
      </c>
      <c r="AT142" s="242" t="s">
        <v>81</v>
      </c>
      <c r="AU142" s="242" t="s">
        <v>89</v>
      </c>
      <c r="AY142" s="241" t="s">
        <v>224</v>
      </c>
      <c r="BK142" s="243">
        <f>SUM(BK143:BK146)</f>
        <v>0</v>
      </c>
    </row>
    <row r="143" s="2" customFormat="1" ht="16.5" customHeight="1">
      <c r="A143" s="38"/>
      <c r="B143" s="39"/>
      <c r="C143" s="246" t="s">
        <v>257</v>
      </c>
      <c r="D143" s="246" t="s">
        <v>226</v>
      </c>
      <c r="E143" s="247" t="s">
        <v>663</v>
      </c>
      <c r="F143" s="248" t="s">
        <v>662</v>
      </c>
      <c r="G143" s="249" t="s">
        <v>635</v>
      </c>
      <c r="H143" s="250">
        <v>1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636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636</v>
      </c>
      <c r="BM143" s="257" t="s">
        <v>664</v>
      </c>
    </row>
    <row r="144" s="2" customFormat="1">
      <c r="A144" s="38"/>
      <c r="B144" s="39"/>
      <c r="C144" s="40"/>
      <c r="D144" s="259" t="s">
        <v>261</v>
      </c>
      <c r="E144" s="40"/>
      <c r="F144" s="260" t="s">
        <v>665</v>
      </c>
      <c r="G144" s="40"/>
      <c r="H144" s="40"/>
      <c r="I144" s="154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261</v>
      </c>
      <c r="AU144" s="16" t="s">
        <v>91</v>
      </c>
    </row>
    <row r="145" s="2" customFormat="1" ht="16.5" customHeight="1">
      <c r="A145" s="38"/>
      <c r="B145" s="39"/>
      <c r="C145" s="246" t="s">
        <v>265</v>
      </c>
      <c r="D145" s="246" t="s">
        <v>226</v>
      </c>
      <c r="E145" s="247" t="s">
        <v>666</v>
      </c>
      <c r="F145" s="248" t="s">
        <v>667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636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636</v>
      </c>
      <c r="BM145" s="257" t="s">
        <v>668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669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12" customFormat="1" ht="22.8" customHeight="1">
      <c r="A147" s="12"/>
      <c r="B147" s="230"/>
      <c r="C147" s="231"/>
      <c r="D147" s="232" t="s">
        <v>81</v>
      </c>
      <c r="E147" s="244" t="s">
        <v>670</v>
      </c>
      <c r="F147" s="244" t="s">
        <v>671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P148</f>
        <v>0</v>
      </c>
      <c r="Q147" s="238"/>
      <c r="R147" s="239">
        <f>R148</f>
        <v>0</v>
      </c>
      <c r="S147" s="238"/>
      <c r="T147" s="24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244</v>
      </c>
      <c r="AT147" s="242" t="s">
        <v>81</v>
      </c>
      <c r="AU147" s="242" t="s">
        <v>89</v>
      </c>
      <c r="AY147" s="241" t="s">
        <v>224</v>
      </c>
      <c r="BK147" s="243">
        <f>BK148</f>
        <v>0</v>
      </c>
    </row>
    <row r="148" s="2" customFormat="1" ht="16.5" customHeight="1">
      <c r="A148" s="38"/>
      <c r="B148" s="39"/>
      <c r="C148" s="246" t="s">
        <v>271</v>
      </c>
      <c r="D148" s="246" t="s">
        <v>226</v>
      </c>
      <c r="E148" s="247" t="s">
        <v>672</v>
      </c>
      <c r="F148" s="248" t="s">
        <v>671</v>
      </c>
      <c r="G148" s="249" t="s">
        <v>635</v>
      </c>
      <c r="H148" s="250">
        <v>1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636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636</v>
      </c>
      <c r="BM148" s="257" t="s">
        <v>673</v>
      </c>
    </row>
    <row r="149" s="12" customFormat="1" ht="22.8" customHeight="1">
      <c r="A149" s="12"/>
      <c r="B149" s="230"/>
      <c r="C149" s="231"/>
      <c r="D149" s="232" t="s">
        <v>81</v>
      </c>
      <c r="E149" s="244" t="s">
        <v>674</v>
      </c>
      <c r="F149" s="244" t="s">
        <v>675</v>
      </c>
      <c r="G149" s="231"/>
      <c r="H149" s="231"/>
      <c r="I149" s="234"/>
      <c r="J149" s="245">
        <f>BK149</f>
        <v>0</v>
      </c>
      <c r="K149" s="231"/>
      <c r="L149" s="236"/>
      <c r="M149" s="237"/>
      <c r="N149" s="238"/>
      <c r="O149" s="238"/>
      <c r="P149" s="239">
        <f>P150</f>
        <v>0</v>
      </c>
      <c r="Q149" s="238"/>
      <c r="R149" s="239">
        <f>R150</f>
        <v>0</v>
      </c>
      <c r="S149" s="238"/>
      <c r="T149" s="24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1" t="s">
        <v>244</v>
      </c>
      <c r="AT149" s="242" t="s">
        <v>81</v>
      </c>
      <c r="AU149" s="242" t="s">
        <v>89</v>
      </c>
      <c r="AY149" s="241" t="s">
        <v>224</v>
      </c>
      <c r="BK149" s="243">
        <f>BK150</f>
        <v>0</v>
      </c>
    </row>
    <row r="150" s="2" customFormat="1" ht="16.5" customHeight="1">
      <c r="A150" s="38"/>
      <c r="B150" s="39"/>
      <c r="C150" s="246" t="s">
        <v>278</v>
      </c>
      <c r="D150" s="246" t="s">
        <v>226</v>
      </c>
      <c r="E150" s="247" t="s">
        <v>676</v>
      </c>
      <c r="F150" s="248" t="s">
        <v>677</v>
      </c>
      <c r="G150" s="249" t="s">
        <v>635</v>
      </c>
      <c r="H150" s="250">
        <v>1</v>
      </c>
      <c r="I150" s="251"/>
      <c r="J150" s="252">
        <f>ROUND(I150*H150,2)</f>
        <v>0</v>
      </c>
      <c r="K150" s="248" t="s">
        <v>230</v>
      </c>
      <c r="L150" s="44"/>
      <c r="M150" s="296" t="s">
        <v>1</v>
      </c>
      <c r="N150" s="297" t="s">
        <v>47</v>
      </c>
      <c r="O150" s="298"/>
      <c r="P150" s="299">
        <f>O150*H150</f>
        <v>0</v>
      </c>
      <c r="Q150" s="299">
        <v>0</v>
      </c>
      <c r="R150" s="299">
        <f>Q150*H150</f>
        <v>0</v>
      </c>
      <c r="S150" s="299">
        <v>0</v>
      </c>
      <c r="T150" s="3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636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636</v>
      </c>
      <c r="BM150" s="257" t="s">
        <v>678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95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75OrDM3XjhEZCphO4LTB6kEYamscPINqsD2um0AhyuiVhN6BsZF0GWQgoKRFdCScuriRpNCf6KYtdS2YSKyHmQ==" hashValue="V7yp34c6V10G8vZfFQHzPNkcsr7oEFrx/kA7aJi8TDWeO7eF10mfvsDea17lFMIMZGu8pxM+RKM1FDhVpftHAA==" algorithmName="SHA-512" password="CC35"/>
  <autoFilter ref="C125:K15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182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679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185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186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188</v>
      </c>
      <c r="F23" s="38"/>
      <c r="G23" s="38"/>
      <c r="H23" s="38"/>
      <c r="I23" s="156" t="s">
        <v>33</v>
      </c>
      <c r="J23" s="141" t="s">
        <v>189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182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20-02-2/02 - Oprava propustku v km 2,208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Skramouš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železniční dopravní cesty,státní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182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20-02-2/02 - Oprava propustku v km 2,208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Skramouš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železniční dopravní cesty,státní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89</v>
      </c>
      <c r="D124" s="246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230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636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636</v>
      </c>
      <c r="BM124" s="257" t="s">
        <v>682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683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kjqG67uvXIV4izP9nA8JVMGQL/3Ib+CJNzVtEWJxyubxIdx+mqMHNGndQb/kt3ypvby9xg/AhYTZoWmT05oauA==" hashValue="OXukVM/DwAVdg4GWCwWqxZn7duoz3JG5DGX9a/eADvtCepgj8UqYL+BMqea4BNqb+Jgsf72C0IVbFizceBsTNQ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684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685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91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686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688</v>
      </c>
      <c r="F23" s="38"/>
      <c r="G23" s="38"/>
      <c r="H23" s="38"/>
      <c r="I23" s="156" t="s">
        <v>33</v>
      </c>
      <c r="J23" s="141" t="s">
        <v>689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ROUND((SUM(BE134:BE372)),  2)</f>
        <v>0</v>
      </c>
      <c r="G35" s="38"/>
      <c r="H35" s="38"/>
      <c r="I35" s="174">
        <v>0.20999999999999999</v>
      </c>
      <c r="J35" s="173">
        <f>ROUND(((SUM(BE134:BE372))*I35),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ROUND((SUM(BF134:BF372)),  2)</f>
        <v>0</v>
      </c>
      <c r="G36" s="38"/>
      <c r="H36" s="38"/>
      <c r="I36" s="174">
        <v>0.14999999999999999</v>
      </c>
      <c r="J36" s="173">
        <f>ROUND(((SUM(BF134:BF372))*I36),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ROUND((SUM(BG134:BG372)),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ROUND((SUM(BH134:BH372)),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ROUND((SUM(BI134:BI372)),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684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20-01-2/01 - SO 101 - Oprava mostu v km 9,094 _ Most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Sudoměř u Ml. Boleslavi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J134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J135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196</v>
      </c>
      <c r="E99" s="214"/>
      <c r="F99" s="214"/>
      <c r="G99" s="214"/>
      <c r="H99" s="214"/>
      <c r="I99" s="215"/>
      <c r="J99" s="216">
        <f>J136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197</v>
      </c>
      <c r="E100" s="214"/>
      <c r="F100" s="214"/>
      <c r="G100" s="214"/>
      <c r="H100" s="214"/>
      <c r="I100" s="215"/>
      <c r="J100" s="216">
        <f>J165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198</v>
      </c>
      <c r="E101" s="214"/>
      <c r="F101" s="214"/>
      <c r="G101" s="214"/>
      <c r="H101" s="214"/>
      <c r="I101" s="215"/>
      <c r="J101" s="216">
        <f>J176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199</v>
      </c>
      <c r="E102" s="214"/>
      <c r="F102" s="214"/>
      <c r="G102" s="214"/>
      <c r="H102" s="214"/>
      <c r="I102" s="215"/>
      <c r="J102" s="216">
        <f>J215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529</v>
      </c>
      <c r="E103" s="214"/>
      <c r="F103" s="214"/>
      <c r="G103" s="214"/>
      <c r="H103" s="214"/>
      <c r="I103" s="215"/>
      <c r="J103" s="216">
        <f>J247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200</v>
      </c>
      <c r="E104" s="214"/>
      <c r="F104" s="214"/>
      <c r="G104" s="214"/>
      <c r="H104" s="214"/>
      <c r="I104" s="215"/>
      <c r="J104" s="216">
        <f>J253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202</v>
      </c>
      <c r="E105" s="214"/>
      <c r="F105" s="214"/>
      <c r="G105" s="214"/>
      <c r="H105" s="214"/>
      <c r="I105" s="215"/>
      <c r="J105" s="216">
        <f>J264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203</v>
      </c>
      <c r="E106" s="214"/>
      <c r="F106" s="214"/>
      <c r="G106" s="214"/>
      <c r="H106" s="214"/>
      <c r="I106" s="215"/>
      <c r="J106" s="216">
        <f>J306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204</v>
      </c>
      <c r="E107" s="214"/>
      <c r="F107" s="214"/>
      <c r="G107" s="214"/>
      <c r="H107" s="214"/>
      <c r="I107" s="215"/>
      <c r="J107" s="216">
        <f>J330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5"/>
      <c r="C108" s="206"/>
      <c r="D108" s="207" t="s">
        <v>205</v>
      </c>
      <c r="E108" s="208"/>
      <c r="F108" s="208"/>
      <c r="G108" s="208"/>
      <c r="H108" s="208"/>
      <c r="I108" s="209"/>
      <c r="J108" s="210">
        <f>J332</f>
        <v>0</v>
      </c>
      <c r="K108" s="206"/>
      <c r="L108" s="2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2"/>
      <c r="C109" s="133"/>
      <c r="D109" s="213" t="s">
        <v>206</v>
      </c>
      <c r="E109" s="214"/>
      <c r="F109" s="214"/>
      <c r="G109" s="214"/>
      <c r="H109" s="214"/>
      <c r="I109" s="215"/>
      <c r="J109" s="216">
        <f>J333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2"/>
      <c r="C110" s="133"/>
      <c r="D110" s="213" t="s">
        <v>690</v>
      </c>
      <c r="E110" s="214"/>
      <c r="F110" s="214"/>
      <c r="G110" s="214"/>
      <c r="H110" s="214"/>
      <c r="I110" s="215"/>
      <c r="J110" s="216">
        <f>J361</f>
        <v>0</v>
      </c>
      <c r="K110" s="133"/>
      <c r="L110" s="21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05"/>
      <c r="C111" s="206"/>
      <c r="D111" s="207" t="s">
        <v>207</v>
      </c>
      <c r="E111" s="208"/>
      <c r="F111" s="208"/>
      <c r="G111" s="208"/>
      <c r="H111" s="208"/>
      <c r="I111" s="209"/>
      <c r="J111" s="210">
        <f>J370</f>
        <v>0</v>
      </c>
      <c r="K111" s="206"/>
      <c r="L111" s="21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12"/>
      <c r="C112" s="133"/>
      <c r="D112" s="213" t="s">
        <v>208</v>
      </c>
      <c r="E112" s="214"/>
      <c r="F112" s="214"/>
      <c r="G112" s="214"/>
      <c r="H112" s="214"/>
      <c r="I112" s="215"/>
      <c r="J112" s="216">
        <f>J371</f>
        <v>0</v>
      </c>
      <c r="K112" s="133"/>
      <c r="L112" s="21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195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198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2" t="s">
        <v>209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16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3.25" customHeight="1">
      <c r="A122" s="38"/>
      <c r="B122" s="39"/>
      <c r="C122" s="40"/>
      <c r="D122" s="40"/>
      <c r="E122" s="199" t="str">
        <f>E7</f>
        <v>Oprava mostních objektů v km 2,208, 9,094, 9,910 a 4,236, 9,298, 12,664 na trati Mšeno - Skalsko - Mladá Boleslav</v>
      </c>
      <c r="F122" s="31"/>
      <c r="G122" s="31"/>
      <c r="H122" s="31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0"/>
      <c r="C123" s="31" t="s">
        <v>181</v>
      </c>
      <c r="D123" s="21"/>
      <c r="E123" s="21"/>
      <c r="F123" s="21"/>
      <c r="G123" s="21"/>
      <c r="H123" s="21"/>
      <c r="I123" s="146"/>
      <c r="J123" s="21"/>
      <c r="K123" s="21"/>
      <c r="L123" s="19"/>
    </row>
    <row r="124" s="2" customFormat="1" ht="23.25" customHeight="1">
      <c r="A124" s="38"/>
      <c r="B124" s="39"/>
      <c r="C124" s="40"/>
      <c r="D124" s="40"/>
      <c r="E124" s="199" t="s">
        <v>684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183</v>
      </c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20-01-2/01 - SO 101 - Oprava mostu v km 9,094 _ Most</v>
      </c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1" t="s">
        <v>21</v>
      </c>
      <c r="D128" s="40"/>
      <c r="E128" s="40"/>
      <c r="F128" s="26" t="str">
        <f>F14</f>
        <v>Sudoměř u Ml. Boleslavi</v>
      </c>
      <c r="G128" s="40"/>
      <c r="H128" s="40"/>
      <c r="I128" s="156" t="s">
        <v>23</v>
      </c>
      <c r="J128" s="79" t="str">
        <f>IF(J14="","",J14)</f>
        <v>20. 1. 2020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1" t="s">
        <v>29</v>
      </c>
      <c r="D130" s="40"/>
      <c r="E130" s="40"/>
      <c r="F130" s="26" t="str">
        <f>E17</f>
        <v>Správa železnic, státní organizace</v>
      </c>
      <c r="G130" s="40"/>
      <c r="H130" s="40"/>
      <c r="I130" s="156" t="s">
        <v>37</v>
      </c>
      <c r="J130" s="36" t="str">
        <f>E23</f>
        <v>TOP CON SERVIS s.r.o.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1" t="s">
        <v>35</v>
      </c>
      <c r="D131" s="40"/>
      <c r="E131" s="40"/>
      <c r="F131" s="26" t="str">
        <f>IF(E20="","",E20)</f>
        <v>Vyplň údaj</v>
      </c>
      <c r="G131" s="40"/>
      <c r="H131" s="40"/>
      <c r="I131" s="156" t="s">
        <v>39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15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18"/>
      <c r="B133" s="219"/>
      <c r="C133" s="220" t="s">
        <v>210</v>
      </c>
      <c r="D133" s="221" t="s">
        <v>67</v>
      </c>
      <c r="E133" s="221" t="s">
        <v>63</v>
      </c>
      <c r="F133" s="221" t="s">
        <v>64</v>
      </c>
      <c r="G133" s="221" t="s">
        <v>211</v>
      </c>
      <c r="H133" s="221" t="s">
        <v>212</v>
      </c>
      <c r="I133" s="222" t="s">
        <v>213</v>
      </c>
      <c r="J133" s="221" t="s">
        <v>192</v>
      </c>
      <c r="K133" s="223" t="s">
        <v>214</v>
      </c>
      <c r="L133" s="224"/>
      <c r="M133" s="100" t="s">
        <v>1</v>
      </c>
      <c r="N133" s="101" t="s">
        <v>46</v>
      </c>
      <c r="O133" s="101" t="s">
        <v>215</v>
      </c>
      <c r="P133" s="101" t="s">
        <v>216</v>
      </c>
      <c r="Q133" s="101" t="s">
        <v>217</v>
      </c>
      <c r="R133" s="101" t="s">
        <v>218</v>
      </c>
      <c r="S133" s="101" t="s">
        <v>219</v>
      </c>
      <c r="T133" s="102" t="s">
        <v>220</v>
      </c>
      <c r="U133" s="218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</row>
    <row r="134" s="2" customFormat="1" ht="22.8" customHeight="1">
      <c r="A134" s="38"/>
      <c r="B134" s="39"/>
      <c r="C134" s="107" t="s">
        <v>221</v>
      </c>
      <c r="D134" s="40"/>
      <c r="E134" s="40"/>
      <c r="F134" s="40"/>
      <c r="G134" s="40"/>
      <c r="H134" s="40"/>
      <c r="I134" s="154"/>
      <c r="J134" s="225">
        <f>BK134</f>
        <v>0</v>
      </c>
      <c r="K134" s="40"/>
      <c r="L134" s="44"/>
      <c r="M134" s="103"/>
      <c r="N134" s="226"/>
      <c r="O134" s="104"/>
      <c r="P134" s="227">
        <f>P135+P332+P370</f>
        <v>0</v>
      </c>
      <c r="Q134" s="104"/>
      <c r="R134" s="227">
        <f>R135+R332+R370</f>
        <v>210.30888573435999</v>
      </c>
      <c r="S134" s="104"/>
      <c r="T134" s="228">
        <f>T135+T332+T370</f>
        <v>131.4606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81</v>
      </c>
      <c r="AU134" s="16" t="s">
        <v>194</v>
      </c>
      <c r="BK134" s="229">
        <f>BK135+BK332+BK370</f>
        <v>0</v>
      </c>
    </row>
    <row r="135" s="12" customFormat="1" ht="25.92" customHeight="1">
      <c r="A135" s="12"/>
      <c r="B135" s="230"/>
      <c r="C135" s="231"/>
      <c r="D135" s="232" t="s">
        <v>81</v>
      </c>
      <c r="E135" s="233" t="s">
        <v>222</v>
      </c>
      <c r="F135" s="233" t="s">
        <v>223</v>
      </c>
      <c r="G135" s="231"/>
      <c r="H135" s="231"/>
      <c r="I135" s="234"/>
      <c r="J135" s="235">
        <f>BK135</f>
        <v>0</v>
      </c>
      <c r="K135" s="231"/>
      <c r="L135" s="236"/>
      <c r="M135" s="237"/>
      <c r="N135" s="238"/>
      <c r="O135" s="238"/>
      <c r="P135" s="239">
        <f>P136+P165+P176+P215+P247+P253+P264+P306+P330</f>
        <v>0</v>
      </c>
      <c r="Q135" s="238"/>
      <c r="R135" s="239">
        <f>R136+R165+R176+R215+R247+R253+R264+R306+R330</f>
        <v>210.06494678636</v>
      </c>
      <c r="S135" s="238"/>
      <c r="T135" s="240">
        <f>T136+T165+T176+T215+T247+T253+T264+T306+T330</f>
        <v>131.4606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89</v>
      </c>
      <c r="AT135" s="242" t="s">
        <v>81</v>
      </c>
      <c r="AU135" s="242" t="s">
        <v>82</v>
      </c>
      <c r="AY135" s="241" t="s">
        <v>224</v>
      </c>
      <c r="BK135" s="243">
        <f>BK136+BK165+BK176+BK215+BK247+BK253+BK264+BK306+BK330</f>
        <v>0</v>
      </c>
    </row>
    <row r="136" s="12" customFormat="1" ht="22.8" customHeight="1">
      <c r="A136" s="12"/>
      <c r="B136" s="230"/>
      <c r="C136" s="231"/>
      <c r="D136" s="232" t="s">
        <v>81</v>
      </c>
      <c r="E136" s="244" t="s">
        <v>89</v>
      </c>
      <c r="F136" s="244" t="s">
        <v>225</v>
      </c>
      <c r="G136" s="231"/>
      <c r="H136" s="231"/>
      <c r="I136" s="234"/>
      <c r="J136" s="245">
        <f>BK136</f>
        <v>0</v>
      </c>
      <c r="K136" s="231"/>
      <c r="L136" s="236"/>
      <c r="M136" s="237"/>
      <c r="N136" s="238"/>
      <c r="O136" s="238"/>
      <c r="P136" s="239">
        <f>SUM(P137:P164)</f>
        <v>0</v>
      </c>
      <c r="Q136" s="238"/>
      <c r="R136" s="239">
        <f>SUM(R137:R164)</f>
        <v>139.80712899999998</v>
      </c>
      <c r="S136" s="238"/>
      <c r="T136" s="240">
        <f>SUM(T137:T164)</f>
        <v>0.7056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1" t="s">
        <v>89</v>
      </c>
      <c r="AT136" s="242" t="s">
        <v>81</v>
      </c>
      <c r="AU136" s="242" t="s">
        <v>89</v>
      </c>
      <c r="AY136" s="241" t="s">
        <v>224</v>
      </c>
      <c r="BK136" s="243">
        <f>SUM(BK137:BK164)</f>
        <v>0</v>
      </c>
    </row>
    <row r="137" s="2" customFormat="1" ht="16.5" customHeight="1">
      <c r="A137" s="38"/>
      <c r="B137" s="39"/>
      <c r="C137" s="246" t="s">
        <v>89</v>
      </c>
      <c r="D137" s="246" t="s">
        <v>226</v>
      </c>
      <c r="E137" s="247" t="s">
        <v>691</v>
      </c>
      <c r="F137" s="248" t="s">
        <v>692</v>
      </c>
      <c r="G137" s="249" t="s">
        <v>229</v>
      </c>
      <c r="H137" s="250">
        <v>7.2000000000000002</v>
      </c>
      <c r="I137" s="251"/>
      <c r="J137" s="252">
        <f>ROUND(I137*H137,2)</f>
        <v>0</v>
      </c>
      <c r="K137" s="248" t="s">
        <v>230</v>
      </c>
      <c r="L137" s="44"/>
      <c r="M137" s="253" t="s">
        <v>1</v>
      </c>
      <c r="N137" s="254" t="s">
        <v>47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0.098000000000000004</v>
      </c>
      <c r="T137" s="256">
        <f>S137*H137</f>
        <v>0.7056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231</v>
      </c>
      <c r="AT137" s="257" t="s">
        <v>226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693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694</v>
      </c>
      <c r="G138" s="264"/>
      <c r="H138" s="266">
        <v>7.2000000000000002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89</v>
      </c>
      <c r="AY138" s="272" t="s">
        <v>224</v>
      </c>
    </row>
    <row r="139" s="2" customFormat="1" ht="21.75" customHeight="1">
      <c r="A139" s="38"/>
      <c r="B139" s="39"/>
      <c r="C139" s="246" t="s">
        <v>91</v>
      </c>
      <c r="D139" s="246" t="s">
        <v>226</v>
      </c>
      <c r="E139" s="247" t="s">
        <v>237</v>
      </c>
      <c r="F139" s="248" t="s">
        <v>238</v>
      </c>
      <c r="G139" s="249" t="s">
        <v>239</v>
      </c>
      <c r="H139" s="250">
        <v>30</v>
      </c>
      <c r="I139" s="251"/>
      <c r="J139" s="252">
        <f>ROUND(I139*H139,2)</f>
        <v>0</v>
      </c>
      <c r="K139" s="248" t="s">
        <v>230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0.036904300000000001</v>
      </c>
      <c r="R139" s="255">
        <f>Q139*H139</f>
        <v>1.107129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231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231</v>
      </c>
      <c r="BM139" s="257" t="s">
        <v>695</v>
      </c>
    </row>
    <row r="140" s="2" customFormat="1" ht="16.5" customHeight="1">
      <c r="A140" s="38"/>
      <c r="B140" s="39"/>
      <c r="C140" s="246" t="s">
        <v>236</v>
      </c>
      <c r="D140" s="246" t="s">
        <v>226</v>
      </c>
      <c r="E140" s="247" t="s">
        <v>696</v>
      </c>
      <c r="F140" s="248" t="s">
        <v>697</v>
      </c>
      <c r="G140" s="249" t="s">
        <v>239</v>
      </c>
      <c r="H140" s="250">
        <v>30</v>
      </c>
      <c r="I140" s="251"/>
      <c r="J140" s="252">
        <f>ROUND(I140*H140,2)</f>
        <v>0</v>
      </c>
      <c r="K140" s="248" t="s">
        <v>1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698</v>
      </c>
    </row>
    <row r="141" s="2" customFormat="1" ht="21.75" customHeight="1">
      <c r="A141" s="38"/>
      <c r="B141" s="39"/>
      <c r="C141" s="246" t="s">
        <v>231</v>
      </c>
      <c r="D141" s="246" t="s">
        <v>226</v>
      </c>
      <c r="E141" s="247" t="s">
        <v>699</v>
      </c>
      <c r="F141" s="248" t="s">
        <v>700</v>
      </c>
      <c r="G141" s="249" t="s">
        <v>247</v>
      </c>
      <c r="H141" s="250">
        <v>133.83199999999999</v>
      </c>
      <c r="I141" s="251"/>
      <c r="J141" s="252">
        <f>ROUND(I141*H141,2)</f>
        <v>0</v>
      </c>
      <c r="K141" s="248" t="s">
        <v>230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701</v>
      </c>
    </row>
    <row r="142" s="13" customFormat="1">
      <c r="A142" s="13"/>
      <c r="B142" s="263"/>
      <c r="C142" s="264"/>
      <c r="D142" s="259" t="s">
        <v>263</v>
      </c>
      <c r="E142" s="273" t="s">
        <v>1</v>
      </c>
      <c r="F142" s="265" t="s">
        <v>702</v>
      </c>
      <c r="G142" s="264"/>
      <c r="H142" s="266">
        <v>122.012</v>
      </c>
      <c r="I142" s="267"/>
      <c r="J142" s="264"/>
      <c r="K142" s="264"/>
      <c r="L142" s="268"/>
      <c r="M142" s="269"/>
      <c r="N142" s="270"/>
      <c r="O142" s="270"/>
      <c r="P142" s="270"/>
      <c r="Q142" s="270"/>
      <c r="R142" s="270"/>
      <c r="S142" s="270"/>
      <c r="T142" s="27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2" t="s">
        <v>263</v>
      </c>
      <c r="AU142" s="272" t="s">
        <v>91</v>
      </c>
      <c r="AV142" s="13" t="s">
        <v>91</v>
      </c>
      <c r="AW142" s="13" t="s">
        <v>38</v>
      </c>
      <c r="AX142" s="13" t="s">
        <v>82</v>
      </c>
      <c r="AY142" s="272" t="s">
        <v>224</v>
      </c>
    </row>
    <row r="143" s="13" customFormat="1">
      <c r="A143" s="13"/>
      <c r="B143" s="263"/>
      <c r="C143" s="264"/>
      <c r="D143" s="259" t="s">
        <v>263</v>
      </c>
      <c r="E143" s="273" t="s">
        <v>1</v>
      </c>
      <c r="F143" s="265" t="s">
        <v>703</v>
      </c>
      <c r="G143" s="264"/>
      <c r="H143" s="266">
        <v>7.2000000000000002</v>
      </c>
      <c r="I143" s="267"/>
      <c r="J143" s="264"/>
      <c r="K143" s="264"/>
      <c r="L143" s="268"/>
      <c r="M143" s="269"/>
      <c r="N143" s="270"/>
      <c r="O143" s="270"/>
      <c r="P143" s="270"/>
      <c r="Q143" s="270"/>
      <c r="R143" s="270"/>
      <c r="S143" s="270"/>
      <c r="T143" s="27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2" t="s">
        <v>263</v>
      </c>
      <c r="AU143" s="272" t="s">
        <v>91</v>
      </c>
      <c r="AV143" s="13" t="s">
        <v>91</v>
      </c>
      <c r="AW143" s="13" t="s">
        <v>38</v>
      </c>
      <c r="AX143" s="13" t="s">
        <v>82</v>
      </c>
      <c r="AY143" s="272" t="s">
        <v>224</v>
      </c>
    </row>
    <row r="144" s="13" customFormat="1">
      <c r="A144" s="13"/>
      <c r="B144" s="263"/>
      <c r="C144" s="264"/>
      <c r="D144" s="259" t="s">
        <v>263</v>
      </c>
      <c r="E144" s="273" t="s">
        <v>1</v>
      </c>
      <c r="F144" s="265" t="s">
        <v>704</v>
      </c>
      <c r="G144" s="264"/>
      <c r="H144" s="266">
        <v>4.6200000000000001</v>
      </c>
      <c r="I144" s="267"/>
      <c r="J144" s="264"/>
      <c r="K144" s="264"/>
      <c r="L144" s="268"/>
      <c r="M144" s="269"/>
      <c r="N144" s="270"/>
      <c r="O144" s="270"/>
      <c r="P144" s="270"/>
      <c r="Q144" s="270"/>
      <c r="R144" s="270"/>
      <c r="S144" s="270"/>
      <c r="T144" s="27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2" t="s">
        <v>263</v>
      </c>
      <c r="AU144" s="272" t="s">
        <v>91</v>
      </c>
      <c r="AV144" s="13" t="s">
        <v>91</v>
      </c>
      <c r="AW144" s="13" t="s">
        <v>38</v>
      </c>
      <c r="AX144" s="13" t="s">
        <v>82</v>
      </c>
      <c r="AY144" s="272" t="s">
        <v>224</v>
      </c>
    </row>
    <row r="145" s="14" customFormat="1">
      <c r="A145" s="14"/>
      <c r="B145" s="274"/>
      <c r="C145" s="275"/>
      <c r="D145" s="259" t="s">
        <v>263</v>
      </c>
      <c r="E145" s="276" t="s">
        <v>1</v>
      </c>
      <c r="F145" s="277" t="s">
        <v>277</v>
      </c>
      <c r="G145" s="275"/>
      <c r="H145" s="278">
        <v>133.83199999999999</v>
      </c>
      <c r="I145" s="279"/>
      <c r="J145" s="275"/>
      <c r="K145" s="275"/>
      <c r="L145" s="280"/>
      <c r="M145" s="281"/>
      <c r="N145" s="282"/>
      <c r="O145" s="282"/>
      <c r="P145" s="282"/>
      <c r="Q145" s="282"/>
      <c r="R145" s="282"/>
      <c r="S145" s="282"/>
      <c r="T145" s="28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4" t="s">
        <v>263</v>
      </c>
      <c r="AU145" s="284" t="s">
        <v>91</v>
      </c>
      <c r="AV145" s="14" t="s">
        <v>231</v>
      </c>
      <c r="AW145" s="14" t="s">
        <v>38</v>
      </c>
      <c r="AX145" s="14" t="s">
        <v>89</v>
      </c>
      <c r="AY145" s="284" t="s">
        <v>224</v>
      </c>
    </row>
    <row r="146" s="2" customFormat="1" ht="21.75" customHeight="1">
      <c r="A146" s="38"/>
      <c r="B146" s="39"/>
      <c r="C146" s="246" t="s">
        <v>244</v>
      </c>
      <c r="D146" s="246" t="s">
        <v>226</v>
      </c>
      <c r="E146" s="247" t="s">
        <v>250</v>
      </c>
      <c r="F146" s="248" t="s">
        <v>251</v>
      </c>
      <c r="G146" s="249" t="s">
        <v>247</v>
      </c>
      <c r="H146" s="250">
        <v>66.915999999999997</v>
      </c>
      <c r="I146" s="251"/>
      <c r="J146" s="252">
        <f>ROUND(I146*H146,2)</f>
        <v>0</v>
      </c>
      <c r="K146" s="248" t="s">
        <v>230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705</v>
      </c>
    </row>
    <row r="147" s="13" customFormat="1">
      <c r="A147" s="13"/>
      <c r="B147" s="263"/>
      <c r="C147" s="264"/>
      <c r="D147" s="259" t="s">
        <v>263</v>
      </c>
      <c r="E147" s="273" t="s">
        <v>1</v>
      </c>
      <c r="F147" s="265" t="s">
        <v>706</v>
      </c>
      <c r="G147" s="264"/>
      <c r="H147" s="266">
        <v>66.915999999999997</v>
      </c>
      <c r="I147" s="267"/>
      <c r="J147" s="264"/>
      <c r="K147" s="264"/>
      <c r="L147" s="268"/>
      <c r="M147" s="269"/>
      <c r="N147" s="270"/>
      <c r="O147" s="270"/>
      <c r="P147" s="270"/>
      <c r="Q147" s="270"/>
      <c r="R147" s="270"/>
      <c r="S147" s="270"/>
      <c r="T147" s="27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2" t="s">
        <v>263</v>
      </c>
      <c r="AU147" s="272" t="s">
        <v>91</v>
      </c>
      <c r="AV147" s="13" t="s">
        <v>91</v>
      </c>
      <c r="AW147" s="13" t="s">
        <v>38</v>
      </c>
      <c r="AX147" s="13" t="s">
        <v>89</v>
      </c>
      <c r="AY147" s="272" t="s">
        <v>224</v>
      </c>
    </row>
    <row r="148" s="2" customFormat="1" ht="21.75" customHeight="1">
      <c r="A148" s="38"/>
      <c r="B148" s="39"/>
      <c r="C148" s="246" t="s">
        <v>249</v>
      </c>
      <c r="D148" s="246" t="s">
        <v>226</v>
      </c>
      <c r="E148" s="247" t="s">
        <v>254</v>
      </c>
      <c r="F148" s="248" t="s">
        <v>255</v>
      </c>
      <c r="G148" s="249" t="s">
        <v>247</v>
      </c>
      <c r="H148" s="250">
        <v>116.91200000000001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231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707</v>
      </c>
    </row>
    <row r="149" s="13" customFormat="1">
      <c r="A149" s="13"/>
      <c r="B149" s="263"/>
      <c r="C149" s="264"/>
      <c r="D149" s="259" t="s">
        <v>263</v>
      </c>
      <c r="E149" s="273" t="s">
        <v>1</v>
      </c>
      <c r="F149" s="265" t="s">
        <v>708</v>
      </c>
      <c r="G149" s="264"/>
      <c r="H149" s="266">
        <v>116.91200000000001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263</v>
      </c>
      <c r="AU149" s="272" t="s">
        <v>91</v>
      </c>
      <c r="AV149" s="13" t="s">
        <v>91</v>
      </c>
      <c r="AW149" s="13" t="s">
        <v>38</v>
      </c>
      <c r="AX149" s="13" t="s">
        <v>89</v>
      </c>
      <c r="AY149" s="272" t="s">
        <v>224</v>
      </c>
    </row>
    <row r="150" s="2" customFormat="1" ht="21.75" customHeight="1">
      <c r="A150" s="38"/>
      <c r="B150" s="39"/>
      <c r="C150" s="246" t="s">
        <v>253</v>
      </c>
      <c r="D150" s="246" t="s">
        <v>226</v>
      </c>
      <c r="E150" s="247" t="s">
        <v>258</v>
      </c>
      <c r="F150" s="248" t="s">
        <v>259</v>
      </c>
      <c r="G150" s="249" t="s">
        <v>247</v>
      </c>
      <c r="H150" s="250">
        <v>116.91200000000001</v>
      </c>
      <c r="I150" s="251"/>
      <c r="J150" s="252">
        <f>ROUND(I150*H150,2)</f>
        <v>0</v>
      </c>
      <c r="K150" s="248" t="s">
        <v>230</v>
      </c>
      <c r="L150" s="44"/>
      <c r="M150" s="253" t="s">
        <v>1</v>
      </c>
      <c r="N150" s="254" t="s">
        <v>47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231</v>
      </c>
      <c r="AT150" s="257" t="s">
        <v>226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709</v>
      </c>
    </row>
    <row r="151" s="13" customFormat="1">
      <c r="A151" s="13"/>
      <c r="B151" s="263"/>
      <c r="C151" s="264"/>
      <c r="D151" s="259" t="s">
        <v>263</v>
      </c>
      <c r="E151" s="273" t="s">
        <v>1</v>
      </c>
      <c r="F151" s="265" t="s">
        <v>710</v>
      </c>
      <c r="G151" s="264"/>
      <c r="H151" s="266">
        <v>116.91200000000001</v>
      </c>
      <c r="I151" s="267"/>
      <c r="J151" s="264"/>
      <c r="K151" s="264"/>
      <c r="L151" s="268"/>
      <c r="M151" s="269"/>
      <c r="N151" s="270"/>
      <c r="O151" s="270"/>
      <c r="P151" s="270"/>
      <c r="Q151" s="270"/>
      <c r="R151" s="270"/>
      <c r="S151" s="270"/>
      <c r="T151" s="27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2" t="s">
        <v>263</v>
      </c>
      <c r="AU151" s="272" t="s">
        <v>91</v>
      </c>
      <c r="AV151" s="13" t="s">
        <v>91</v>
      </c>
      <c r="AW151" s="13" t="s">
        <v>38</v>
      </c>
      <c r="AX151" s="13" t="s">
        <v>89</v>
      </c>
      <c r="AY151" s="272" t="s">
        <v>224</v>
      </c>
    </row>
    <row r="152" s="2" customFormat="1" ht="21.75" customHeight="1">
      <c r="A152" s="38"/>
      <c r="B152" s="39"/>
      <c r="C152" s="246" t="s">
        <v>257</v>
      </c>
      <c r="D152" s="246" t="s">
        <v>226</v>
      </c>
      <c r="E152" s="247" t="s">
        <v>711</v>
      </c>
      <c r="F152" s="248" t="s">
        <v>712</v>
      </c>
      <c r="G152" s="249" t="s">
        <v>268</v>
      </c>
      <c r="H152" s="250">
        <v>210.44200000000001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713</v>
      </c>
    </row>
    <row r="153" s="13" customFormat="1">
      <c r="A153" s="13"/>
      <c r="B153" s="263"/>
      <c r="C153" s="264"/>
      <c r="D153" s="259" t="s">
        <v>263</v>
      </c>
      <c r="E153" s="273" t="s">
        <v>1</v>
      </c>
      <c r="F153" s="265" t="s">
        <v>714</v>
      </c>
      <c r="G153" s="264"/>
      <c r="H153" s="266">
        <v>210.44200000000001</v>
      </c>
      <c r="I153" s="267"/>
      <c r="J153" s="264"/>
      <c r="K153" s="264"/>
      <c r="L153" s="268"/>
      <c r="M153" s="269"/>
      <c r="N153" s="270"/>
      <c r="O153" s="270"/>
      <c r="P153" s="270"/>
      <c r="Q153" s="270"/>
      <c r="R153" s="270"/>
      <c r="S153" s="270"/>
      <c r="T153" s="27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2" t="s">
        <v>263</v>
      </c>
      <c r="AU153" s="272" t="s">
        <v>91</v>
      </c>
      <c r="AV153" s="13" t="s">
        <v>91</v>
      </c>
      <c r="AW153" s="13" t="s">
        <v>38</v>
      </c>
      <c r="AX153" s="13" t="s">
        <v>89</v>
      </c>
      <c r="AY153" s="272" t="s">
        <v>224</v>
      </c>
    </row>
    <row r="154" s="2" customFormat="1" ht="21.75" customHeight="1">
      <c r="A154" s="38"/>
      <c r="B154" s="39"/>
      <c r="C154" s="246" t="s">
        <v>265</v>
      </c>
      <c r="D154" s="246" t="s">
        <v>226</v>
      </c>
      <c r="E154" s="247" t="s">
        <v>715</v>
      </c>
      <c r="F154" s="248" t="s">
        <v>716</v>
      </c>
      <c r="G154" s="249" t="s">
        <v>247</v>
      </c>
      <c r="H154" s="250">
        <v>16.920000000000002</v>
      </c>
      <c r="I154" s="251"/>
      <c r="J154" s="252">
        <f>ROUND(I154*H154,2)</f>
        <v>0</v>
      </c>
      <c r="K154" s="248" t="s">
        <v>230</v>
      </c>
      <c r="L154" s="44"/>
      <c r="M154" s="253" t="s">
        <v>1</v>
      </c>
      <c r="N154" s="254" t="s">
        <v>47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231</v>
      </c>
      <c r="AT154" s="257" t="s">
        <v>226</v>
      </c>
      <c r="AU154" s="257" t="s">
        <v>91</v>
      </c>
      <c r="AY154" s="16" t="s">
        <v>224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89</v>
      </c>
      <c r="BK154" s="258">
        <f>ROUND(I154*H154,2)</f>
        <v>0</v>
      </c>
      <c r="BL154" s="16" t="s">
        <v>231</v>
      </c>
      <c r="BM154" s="257" t="s">
        <v>717</v>
      </c>
    </row>
    <row r="155" s="13" customFormat="1">
      <c r="A155" s="13"/>
      <c r="B155" s="263"/>
      <c r="C155" s="264"/>
      <c r="D155" s="259" t="s">
        <v>263</v>
      </c>
      <c r="E155" s="273" t="s">
        <v>1</v>
      </c>
      <c r="F155" s="265" t="s">
        <v>718</v>
      </c>
      <c r="G155" s="264"/>
      <c r="H155" s="266">
        <v>16.920000000000002</v>
      </c>
      <c r="I155" s="267"/>
      <c r="J155" s="264"/>
      <c r="K155" s="264"/>
      <c r="L155" s="268"/>
      <c r="M155" s="269"/>
      <c r="N155" s="270"/>
      <c r="O155" s="270"/>
      <c r="P155" s="270"/>
      <c r="Q155" s="270"/>
      <c r="R155" s="270"/>
      <c r="S155" s="270"/>
      <c r="T155" s="27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2" t="s">
        <v>263</v>
      </c>
      <c r="AU155" s="272" t="s">
        <v>91</v>
      </c>
      <c r="AV155" s="13" t="s">
        <v>91</v>
      </c>
      <c r="AW155" s="13" t="s">
        <v>38</v>
      </c>
      <c r="AX155" s="13" t="s">
        <v>89</v>
      </c>
      <c r="AY155" s="272" t="s">
        <v>224</v>
      </c>
    </row>
    <row r="156" s="2" customFormat="1" ht="16.5" customHeight="1">
      <c r="A156" s="38"/>
      <c r="B156" s="39"/>
      <c r="C156" s="246" t="s">
        <v>271</v>
      </c>
      <c r="D156" s="246" t="s">
        <v>226</v>
      </c>
      <c r="E156" s="247" t="s">
        <v>719</v>
      </c>
      <c r="F156" s="248" t="s">
        <v>720</v>
      </c>
      <c r="G156" s="249" t="s">
        <v>247</v>
      </c>
      <c r="H156" s="250">
        <v>16.920000000000002</v>
      </c>
      <c r="I156" s="251"/>
      <c r="J156" s="252">
        <f>ROUND(I156*H156,2)</f>
        <v>0</v>
      </c>
      <c r="K156" s="248" t="s">
        <v>230</v>
      </c>
      <c r="L156" s="44"/>
      <c r="M156" s="253" t="s">
        <v>1</v>
      </c>
      <c r="N156" s="254" t="s">
        <v>47</v>
      </c>
      <c r="O156" s="91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231</v>
      </c>
      <c r="AT156" s="257" t="s">
        <v>226</v>
      </c>
      <c r="AU156" s="257" t="s">
        <v>91</v>
      </c>
      <c r="AY156" s="16" t="s">
        <v>224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89</v>
      </c>
      <c r="BK156" s="258">
        <f>ROUND(I156*H156,2)</f>
        <v>0</v>
      </c>
      <c r="BL156" s="16" t="s">
        <v>231</v>
      </c>
      <c r="BM156" s="257" t="s">
        <v>721</v>
      </c>
    </row>
    <row r="157" s="2" customFormat="1" ht="21.75" customHeight="1">
      <c r="A157" s="38"/>
      <c r="B157" s="39"/>
      <c r="C157" s="246" t="s">
        <v>278</v>
      </c>
      <c r="D157" s="246" t="s">
        <v>226</v>
      </c>
      <c r="E157" s="247" t="s">
        <v>279</v>
      </c>
      <c r="F157" s="248" t="s">
        <v>280</v>
      </c>
      <c r="G157" s="249" t="s">
        <v>247</v>
      </c>
      <c r="H157" s="250">
        <v>89.920000000000002</v>
      </c>
      <c r="I157" s="251"/>
      <c r="J157" s="252">
        <f>ROUND(I157*H157,2)</f>
        <v>0</v>
      </c>
      <c r="K157" s="248" t="s">
        <v>230</v>
      </c>
      <c r="L157" s="44"/>
      <c r="M157" s="253" t="s">
        <v>1</v>
      </c>
      <c r="N157" s="254" t="s">
        <v>47</v>
      </c>
      <c r="O157" s="91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231</v>
      </c>
      <c r="AT157" s="257" t="s">
        <v>226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722</v>
      </c>
    </row>
    <row r="158" s="2" customFormat="1">
      <c r="A158" s="38"/>
      <c r="B158" s="39"/>
      <c r="C158" s="40"/>
      <c r="D158" s="259" t="s">
        <v>261</v>
      </c>
      <c r="E158" s="40"/>
      <c r="F158" s="260" t="s">
        <v>723</v>
      </c>
      <c r="G158" s="40"/>
      <c r="H158" s="40"/>
      <c r="I158" s="154"/>
      <c r="J158" s="40"/>
      <c r="K158" s="40"/>
      <c r="L158" s="44"/>
      <c r="M158" s="261"/>
      <c r="N158" s="26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261</v>
      </c>
      <c r="AU158" s="16" t="s">
        <v>91</v>
      </c>
    </row>
    <row r="159" s="13" customFormat="1">
      <c r="A159" s="13"/>
      <c r="B159" s="263"/>
      <c r="C159" s="264"/>
      <c r="D159" s="259" t="s">
        <v>263</v>
      </c>
      <c r="E159" s="273" t="s">
        <v>1</v>
      </c>
      <c r="F159" s="265" t="s">
        <v>724</v>
      </c>
      <c r="G159" s="264"/>
      <c r="H159" s="266">
        <v>73</v>
      </c>
      <c r="I159" s="267"/>
      <c r="J159" s="264"/>
      <c r="K159" s="264"/>
      <c r="L159" s="268"/>
      <c r="M159" s="269"/>
      <c r="N159" s="270"/>
      <c r="O159" s="270"/>
      <c r="P159" s="270"/>
      <c r="Q159" s="270"/>
      <c r="R159" s="270"/>
      <c r="S159" s="270"/>
      <c r="T159" s="27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2" t="s">
        <v>263</v>
      </c>
      <c r="AU159" s="272" t="s">
        <v>91</v>
      </c>
      <c r="AV159" s="13" t="s">
        <v>91</v>
      </c>
      <c r="AW159" s="13" t="s">
        <v>38</v>
      </c>
      <c r="AX159" s="13" t="s">
        <v>82</v>
      </c>
      <c r="AY159" s="272" t="s">
        <v>224</v>
      </c>
    </row>
    <row r="160" s="13" customFormat="1">
      <c r="A160" s="13"/>
      <c r="B160" s="263"/>
      <c r="C160" s="264"/>
      <c r="D160" s="259" t="s">
        <v>263</v>
      </c>
      <c r="E160" s="273" t="s">
        <v>1</v>
      </c>
      <c r="F160" s="265" t="s">
        <v>725</v>
      </c>
      <c r="G160" s="264"/>
      <c r="H160" s="266">
        <v>16.920000000000002</v>
      </c>
      <c r="I160" s="267"/>
      <c r="J160" s="264"/>
      <c r="K160" s="264"/>
      <c r="L160" s="268"/>
      <c r="M160" s="269"/>
      <c r="N160" s="270"/>
      <c r="O160" s="270"/>
      <c r="P160" s="270"/>
      <c r="Q160" s="270"/>
      <c r="R160" s="270"/>
      <c r="S160" s="270"/>
      <c r="T160" s="27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2" t="s">
        <v>263</v>
      </c>
      <c r="AU160" s="272" t="s">
        <v>91</v>
      </c>
      <c r="AV160" s="13" t="s">
        <v>91</v>
      </c>
      <c r="AW160" s="13" t="s">
        <v>38</v>
      </c>
      <c r="AX160" s="13" t="s">
        <v>82</v>
      </c>
      <c r="AY160" s="272" t="s">
        <v>224</v>
      </c>
    </row>
    <row r="161" s="14" customFormat="1">
      <c r="A161" s="14"/>
      <c r="B161" s="274"/>
      <c r="C161" s="275"/>
      <c r="D161" s="259" t="s">
        <v>263</v>
      </c>
      <c r="E161" s="276" t="s">
        <v>1</v>
      </c>
      <c r="F161" s="277" t="s">
        <v>277</v>
      </c>
      <c r="G161" s="275"/>
      <c r="H161" s="278">
        <v>89.920000000000002</v>
      </c>
      <c r="I161" s="279"/>
      <c r="J161" s="275"/>
      <c r="K161" s="275"/>
      <c r="L161" s="280"/>
      <c r="M161" s="281"/>
      <c r="N161" s="282"/>
      <c r="O161" s="282"/>
      <c r="P161" s="282"/>
      <c r="Q161" s="282"/>
      <c r="R161" s="282"/>
      <c r="S161" s="282"/>
      <c r="T161" s="28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4" t="s">
        <v>263</v>
      </c>
      <c r="AU161" s="284" t="s">
        <v>91</v>
      </c>
      <c r="AV161" s="14" t="s">
        <v>231</v>
      </c>
      <c r="AW161" s="14" t="s">
        <v>38</v>
      </c>
      <c r="AX161" s="14" t="s">
        <v>89</v>
      </c>
      <c r="AY161" s="284" t="s">
        <v>224</v>
      </c>
    </row>
    <row r="162" s="2" customFormat="1" ht="16.5" customHeight="1">
      <c r="A162" s="38"/>
      <c r="B162" s="39"/>
      <c r="C162" s="285" t="s">
        <v>282</v>
      </c>
      <c r="D162" s="285" t="s">
        <v>283</v>
      </c>
      <c r="E162" s="286" t="s">
        <v>289</v>
      </c>
      <c r="F162" s="287" t="s">
        <v>290</v>
      </c>
      <c r="G162" s="288" t="s">
        <v>268</v>
      </c>
      <c r="H162" s="289">
        <v>138.69999999999999</v>
      </c>
      <c r="I162" s="290"/>
      <c r="J162" s="291">
        <f>ROUND(I162*H162,2)</f>
        <v>0</v>
      </c>
      <c r="K162" s="287" t="s">
        <v>230</v>
      </c>
      <c r="L162" s="292"/>
      <c r="M162" s="293" t="s">
        <v>1</v>
      </c>
      <c r="N162" s="294" t="s">
        <v>47</v>
      </c>
      <c r="O162" s="91"/>
      <c r="P162" s="255">
        <f>O162*H162</f>
        <v>0</v>
      </c>
      <c r="Q162" s="255">
        <v>1</v>
      </c>
      <c r="R162" s="255">
        <f>Q162*H162</f>
        <v>138.69999999999999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257</v>
      </c>
      <c r="AT162" s="257" t="s">
        <v>283</v>
      </c>
      <c r="AU162" s="257" t="s">
        <v>91</v>
      </c>
      <c r="AY162" s="16" t="s">
        <v>224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89</v>
      </c>
      <c r="BK162" s="258">
        <f>ROUND(I162*H162,2)</f>
        <v>0</v>
      </c>
      <c r="BL162" s="16" t="s">
        <v>231</v>
      </c>
      <c r="BM162" s="257" t="s">
        <v>726</v>
      </c>
    </row>
    <row r="163" s="13" customFormat="1">
      <c r="A163" s="13"/>
      <c r="B163" s="263"/>
      <c r="C163" s="264"/>
      <c r="D163" s="259" t="s">
        <v>263</v>
      </c>
      <c r="E163" s="273" t="s">
        <v>1</v>
      </c>
      <c r="F163" s="265" t="s">
        <v>727</v>
      </c>
      <c r="G163" s="264"/>
      <c r="H163" s="266">
        <v>73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2" t="s">
        <v>263</v>
      </c>
      <c r="AU163" s="272" t="s">
        <v>91</v>
      </c>
      <c r="AV163" s="13" t="s">
        <v>91</v>
      </c>
      <c r="AW163" s="13" t="s">
        <v>38</v>
      </c>
      <c r="AX163" s="13" t="s">
        <v>89</v>
      </c>
      <c r="AY163" s="272" t="s">
        <v>224</v>
      </c>
    </row>
    <row r="164" s="13" customFormat="1">
      <c r="A164" s="13"/>
      <c r="B164" s="263"/>
      <c r="C164" s="264"/>
      <c r="D164" s="259" t="s">
        <v>263</v>
      </c>
      <c r="E164" s="264"/>
      <c r="F164" s="265" t="s">
        <v>728</v>
      </c>
      <c r="G164" s="264"/>
      <c r="H164" s="266">
        <v>138.69999999999999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2" t="s">
        <v>263</v>
      </c>
      <c r="AU164" s="272" t="s">
        <v>91</v>
      </c>
      <c r="AV164" s="13" t="s">
        <v>91</v>
      </c>
      <c r="AW164" s="13" t="s">
        <v>4</v>
      </c>
      <c r="AX164" s="13" t="s">
        <v>89</v>
      </c>
      <c r="AY164" s="272" t="s">
        <v>224</v>
      </c>
    </row>
    <row r="165" s="12" customFormat="1" ht="22.8" customHeight="1">
      <c r="A165" s="12"/>
      <c r="B165" s="230"/>
      <c r="C165" s="231"/>
      <c r="D165" s="232" t="s">
        <v>81</v>
      </c>
      <c r="E165" s="244" t="s">
        <v>91</v>
      </c>
      <c r="F165" s="244" t="s">
        <v>297</v>
      </c>
      <c r="G165" s="231"/>
      <c r="H165" s="231"/>
      <c r="I165" s="234"/>
      <c r="J165" s="245">
        <f>BK165</f>
        <v>0</v>
      </c>
      <c r="K165" s="231"/>
      <c r="L165" s="236"/>
      <c r="M165" s="237"/>
      <c r="N165" s="238"/>
      <c r="O165" s="238"/>
      <c r="P165" s="239">
        <f>SUM(P166:P175)</f>
        <v>0</v>
      </c>
      <c r="Q165" s="238"/>
      <c r="R165" s="239">
        <f>SUM(R166:R175)</f>
        <v>28.044038400000002</v>
      </c>
      <c r="S165" s="238"/>
      <c r="T165" s="24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1" t="s">
        <v>89</v>
      </c>
      <c r="AT165" s="242" t="s">
        <v>81</v>
      </c>
      <c r="AU165" s="242" t="s">
        <v>89</v>
      </c>
      <c r="AY165" s="241" t="s">
        <v>224</v>
      </c>
      <c r="BK165" s="243">
        <f>SUM(BK166:BK175)</f>
        <v>0</v>
      </c>
    </row>
    <row r="166" s="2" customFormat="1" ht="21.75" customHeight="1">
      <c r="A166" s="38"/>
      <c r="B166" s="39"/>
      <c r="C166" s="246" t="s">
        <v>288</v>
      </c>
      <c r="D166" s="246" t="s">
        <v>226</v>
      </c>
      <c r="E166" s="247" t="s">
        <v>729</v>
      </c>
      <c r="F166" s="248" t="s">
        <v>730</v>
      </c>
      <c r="G166" s="249" t="s">
        <v>239</v>
      </c>
      <c r="H166" s="250">
        <v>16.800000000000001</v>
      </c>
      <c r="I166" s="251"/>
      <c r="J166" s="252">
        <f>ROUND(I166*H166,2)</f>
        <v>0</v>
      </c>
      <c r="K166" s="248" t="s">
        <v>230</v>
      </c>
      <c r="L166" s="44"/>
      <c r="M166" s="253" t="s">
        <v>1</v>
      </c>
      <c r="N166" s="254" t="s">
        <v>47</v>
      </c>
      <c r="O166" s="91"/>
      <c r="P166" s="255">
        <f>O166*H166</f>
        <v>0</v>
      </c>
      <c r="Q166" s="255">
        <v>1.5247660000000001</v>
      </c>
      <c r="R166" s="255">
        <f>Q166*H166</f>
        <v>25.616068800000001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231</v>
      </c>
      <c r="AT166" s="257" t="s">
        <v>226</v>
      </c>
      <c r="AU166" s="257" t="s">
        <v>91</v>
      </c>
      <c r="AY166" s="16" t="s">
        <v>224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89</v>
      </c>
      <c r="BK166" s="258">
        <f>ROUND(I166*H166,2)</f>
        <v>0</v>
      </c>
      <c r="BL166" s="16" t="s">
        <v>231</v>
      </c>
      <c r="BM166" s="257" t="s">
        <v>731</v>
      </c>
    </row>
    <row r="167" s="13" customFormat="1">
      <c r="A167" s="13"/>
      <c r="B167" s="263"/>
      <c r="C167" s="264"/>
      <c r="D167" s="259" t="s">
        <v>263</v>
      </c>
      <c r="E167" s="273" t="s">
        <v>1</v>
      </c>
      <c r="F167" s="265" t="s">
        <v>732</v>
      </c>
      <c r="G167" s="264"/>
      <c r="H167" s="266">
        <v>16.800000000000001</v>
      </c>
      <c r="I167" s="267"/>
      <c r="J167" s="264"/>
      <c r="K167" s="264"/>
      <c r="L167" s="268"/>
      <c r="M167" s="269"/>
      <c r="N167" s="270"/>
      <c r="O167" s="270"/>
      <c r="P167" s="270"/>
      <c r="Q167" s="270"/>
      <c r="R167" s="270"/>
      <c r="S167" s="270"/>
      <c r="T167" s="27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2" t="s">
        <v>263</v>
      </c>
      <c r="AU167" s="272" t="s">
        <v>91</v>
      </c>
      <c r="AV167" s="13" t="s">
        <v>91</v>
      </c>
      <c r="AW167" s="13" t="s">
        <v>38</v>
      </c>
      <c r="AX167" s="13" t="s">
        <v>89</v>
      </c>
      <c r="AY167" s="272" t="s">
        <v>224</v>
      </c>
    </row>
    <row r="168" s="2" customFormat="1" ht="16.5" customHeight="1">
      <c r="A168" s="38"/>
      <c r="B168" s="39"/>
      <c r="C168" s="246" t="s">
        <v>293</v>
      </c>
      <c r="D168" s="246" t="s">
        <v>226</v>
      </c>
      <c r="E168" s="247" t="s">
        <v>733</v>
      </c>
      <c r="F168" s="248" t="s">
        <v>734</v>
      </c>
      <c r="G168" s="249" t="s">
        <v>735</v>
      </c>
      <c r="H168" s="250">
        <v>4</v>
      </c>
      <c r="I168" s="251"/>
      <c r="J168" s="252">
        <f>ROUND(I168*H168,2)</f>
        <v>0</v>
      </c>
      <c r="K168" s="248" t="s">
        <v>1</v>
      </c>
      <c r="L168" s="44"/>
      <c r="M168" s="253" t="s">
        <v>1</v>
      </c>
      <c r="N168" s="254" t="s">
        <v>47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231</v>
      </c>
      <c r="AT168" s="257" t="s">
        <v>226</v>
      </c>
      <c r="AU168" s="257" t="s">
        <v>91</v>
      </c>
      <c r="AY168" s="16" t="s">
        <v>224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89</v>
      </c>
      <c r="BK168" s="258">
        <f>ROUND(I168*H168,2)</f>
        <v>0</v>
      </c>
      <c r="BL168" s="16" t="s">
        <v>231</v>
      </c>
      <c r="BM168" s="257" t="s">
        <v>736</v>
      </c>
    </row>
    <row r="169" s="2" customFormat="1">
      <c r="A169" s="38"/>
      <c r="B169" s="39"/>
      <c r="C169" s="40"/>
      <c r="D169" s="259" t="s">
        <v>261</v>
      </c>
      <c r="E169" s="40"/>
      <c r="F169" s="260" t="s">
        <v>737</v>
      </c>
      <c r="G169" s="40"/>
      <c r="H169" s="40"/>
      <c r="I169" s="154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261</v>
      </c>
      <c r="AU169" s="16" t="s">
        <v>91</v>
      </c>
    </row>
    <row r="170" s="13" customFormat="1">
      <c r="A170" s="13"/>
      <c r="B170" s="263"/>
      <c r="C170" s="264"/>
      <c r="D170" s="259" t="s">
        <v>263</v>
      </c>
      <c r="E170" s="273" t="s">
        <v>1</v>
      </c>
      <c r="F170" s="265" t="s">
        <v>738</v>
      </c>
      <c r="G170" s="264"/>
      <c r="H170" s="266">
        <v>4</v>
      </c>
      <c r="I170" s="267"/>
      <c r="J170" s="264"/>
      <c r="K170" s="264"/>
      <c r="L170" s="268"/>
      <c r="M170" s="269"/>
      <c r="N170" s="270"/>
      <c r="O170" s="270"/>
      <c r="P170" s="270"/>
      <c r="Q170" s="270"/>
      <c r="R170" s="270"/>
      <c r="S170" s="270"/>
      <c r="T170" s="27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2" t="s">
        <v>263</v>
      </c>
      <c r="AU170" s="272" t="s">
        <v>91</v>
      </c>
      <c r="AV170" s="13" t="s">
        <v>91</v>
      </c>
      <c r="AW170" s="13" t="s">
        <v>38</v>
      </c>
      <c r="AX170" s="13" t="s">
        <v>89</v>
      </c>
      <c r="AY170" s="272" t="s">
        <v>224</v>
      </c>
    </row>
    <row r="171" s="2" customFormat="1" ht="16.5" customHeight="1">
      <c r="A171" s="38"/>
      <c r="B171" s="39"/>
      <c r="C171" s="285" t="s">
        <v>8</v>
      </c>
      <c r="D171" s="285" t="s">
        <v>283</v>
      </c>
      <c r="E171" s="286" t="s">
        <v>739</v>
      </c>
      <c r="F171" s="287" t="s">
        <v>740</v>
      </c>
      <c r="G171" s="288" t="s">
        <v>229</v>
      </c>
      <c r="H171" s="289">
        <v>0.80000000000000004</v>
      </c>
      <c r="I171" s="290"/>
      <c r="J171" s="291">
        <f>ROUND(I171*H171,2)</f>
        <v>0</v>
      </c>
      <c r="K171" s="287" t="s">
        <v>1</v>
      </c>
      <c r="L171" s="292"/>
      <c r="M171" s="293" t="s">
        <v>1</v>
      </c>
      <c r="N171" s="294" t="s">
        <v>47</v>
      </c>
      <c r="O171" s="91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257</v>
      </c>
      <c r="AT171" s="257" t="s">
        <v>283</v>
      </c>
      <c r="AU171" s="257" t="s">
        <v>91</v>
      </c>
      <c r="AY171" s="16" t="s">
        <v>224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89</v>
      </c>
      <c r="BK171" s="258">
        <f>ROUND(I171*H171,2)</f>
        <v>0</v>
      </c>
      <c r="BL171" s="16" t="s">
        <v>231</v>
      </c>
      <c r="BM171" s="257" t="s">
        <v>741</v>
      </c>
    </row>
    <row r="172" s="13" customFormat="1">
      <c r="A172" s="13"/>
      <c r="B172" s="263"/>
      <c r="C172" s="264"/>
      <c r="D172" s="259" t="s">
        <v>263</v>
      </c>
      <c r="E172" s="273" t="s">
        <v>1</v>
      </c>
      <c r="F172" s="265" t="s">
        <v>742</v>
      </c>
      <c r="G172" s="264"/>
      <c r="H172" s="266">
        <v>0.80000000000000004</v>
      </c>
      <c r="I172" s="267"/>
      <c r="J172" s="264"/>
      <c r="K172" s="264"/>
      <c r="L172" s="268"/>
      <c r="M172" s="269"/>
      <c r="N172" s="270"/>
      <c r="O172" s="270"/>
      <c r="P172" s="270"/>
      <c r="Q172" s="270"/>
      <c r="R172" s="270"/>
      <c r="S172" s="270"/>
      <c r="T172" s="27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2" t="s">
        <v>263</v>
      </c>
      <c r="AU172" s="272" t="s">
        <v>91</v>
      </c>
      <c r="AV172" s="13" t="s">
        <v>91</v>
      </c>
      <c r="AW172" s="13" t="s">
        <v>38</v>
      </c>
      <c r="AX172" s="13" t="s">
        <v>89</v>
      </c>
      <c r="AY172" s="272" t="s">
        <v>224</v>
      </c>
    </row>
    <row r="173" s="2" customFormat="1" ht="21.75" customHeight="1">
      <c r="A173" s="38"/>
      <c r="B173" s="39"/>
      <c r="C173" s="246" t="s">
        <v>303</v>
      </c>
      <c r="D173" s="246" t="s">
        <v>226</v>
      </c>
      <c r="E173" s="247" t="s">
        <v>743</v>
      </c>
      <c r="F173" s="248" t="s">
        <v>744</v>
      </c>
      <c r="G173" s="249" t="s">
        <v>229</v>
      </c>
      <c r="H173" s="250">
        <v>35.280000000000001</v>
      </c>
      <c r="I173" s="251"/>
      <c r="J173" s="252">
        <f>ROUND(I173*H173,2)</f>
        <v>0</v>
      </c>
      <c r="K173" s="248" t="s">
        <v>230</v>
      </c>
      <c r="L173" s="44"/>
      <c r="M173" s="253" t="s">
        <v>1</v>
      </c>
      <c r="N173" s="254" t="s">
        <v>47</v>
      </c>
      <c r="O173" s="91"/>
      <c r="P173" s="255">
        <f>O173*H173</f>
        <v>0</v>
      </c>
      <c r="Q173" s="255">
        <v>0.068820000000000006</v>
      </c>
      <c r="R173" s="255">
        <f>Q173*H173</f>
        <v>2.4279696000000004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231</v>
      </c>
      <c r="AT173" s="257" t="s">
        <v>226</v>
      </c>
      <c r="AU173" s="257" t="s">
        <v>91</v>
      </c>
      <c r="AY173" s="16" t="s">
        <v>224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89</v>
      </c>
      <c r="BK173" s="258">
        <f>ROUND(I173*H173,2)</f>
        <v>0</v>
      </c>
      <c r="BL173" s="16" t="s">
        <v>231</v>
      </c>
      <c r="BM173" s="257" t="s">
        <v>745</v>
      </c>
    </row>
    <row r="174" s="2" customFormat="1">
      <c r="A174" s="38"/>
      <c r="B174" s="39"/>
      <c r="C174" s="40"/>
      <c r="D174" s="259" t="s">
        <v>261</v>
      </c>
      <c r="E174" s="40"/>
      <c r="F174" s="260" t="s">
        <v>746</v>
      </c>
      <c r="G174" s="40"/>
      <c r="H174" s="40"/>
      <c r="I174" s="154"/>
      <c r="J174" s="40"/>
      <c r="K174" s="40"/>
      <c r="L174" s="44"/>
      <c r="M174" s="261"/>
      <c r="N174" s="262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6" t="s">
        <v>261</v>
      </c>
      <c r="AU174" s="16" t="s">
        <v>91</v>
      </c>
    </row>
    <row r="175" s="13" customFormat="1">
      <c r="A175" s="13"/>
      <c r="B175" s="263"/>
      <c r="C175" s="264"/>
      <c r="D175" s="259" t="s">
        <v>263</v>
      </c>
      <c r="E175" s="273" t="s">
        <v>1</v>
      </c>
      <c r="F175" s="265" t="s">
        <v>747</v>
      </c>
      <c r="G175" s="264"/>
      <c r="H175" s="266">
        <v>35.280000000000001</v>
      </c>
      <c r="I175" s="267"/>
      <c r="J175" s="264"/>
      <c r="K175" s="264"/>
      <c r="L175" s="268"/>
      <c r="M175" s="269"/>
      <c r="N175" s="270"/>
      <c r="O175" s="270"/>
      <c r="P175" s="270"/>
      <c r="Q175" s="270"/>
      <c r="R175" s="270"/>
      <c r="S175" s="270"/>
      <c r="T175" s="27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2" t="s">
        <v>263</v>
      </c>
      <c r="AU175" s="272" t="s">
        <v>91</v>
      </c>
      <c r="AV175" s="13" t="s">
        <v>91</v>
      </c>
      <c r="AW175" s="13" t="s">
        <v>38</v>
      </c>
      <c r="AX175" s="13" t="s">
        <v>89</v>
      </c>
      <c r="AY175" s="272" t="s">
        <v>224</v>
      </c>
    </row>
    <row r="176" s="12" customFormat="1" ht="22.8" customHeight="1">
      <c r="A176" s="12"/>
      <c r="B176" s="230"/>
      <c r="C176" s="231"/>
      <c r="D176" s="232" t="s">
        <v>81</v>
      </c>
      <c r="E176" s="244" t="s">
        <v>236</v>
      </c>
      <c r="F176" s="244" t="s">
        <v>323</v>
      </c>
      <c r="G176" s="231"/>
      <c r="H176" s="231"/>
      <c r="I176" s="234"/>
      <c r="J176" s="245">
        <f>BK176</f>
        <v>0</v>
      </c>
      <c r="K176" s="231"/>
      <c r="L176" s="236"/>
      <c r="M176" s="237"/>
      <c r="N176" s="238"/>
      <c r="O176" s="238"/>
      <c r="P176" s="239">
        <f>SUM(P177:P214)</f>
        <v>0</v>
      </c>
      <c r="Q176" s="238"/>
      <c r="R176" s="239">
        <f>SUM(R177:R214)</f>
        <v>9.7573123196000004</v>
      </c>
      <c r="S176" s="238"/>
      <c r="T176" s="240">
        <f>SUM(T177:T214)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41" t="s">
        <v>89</v>
      </c>
      <c r="AT176" s="242" t="s">
        <v>81</v>
      </c>
      <c r="AU176" s="242" t="s">
        <v>89</v>
      </c>
      <c r="AY176" s="241" t="s">
        <v>224</v>
      </c>
      <c r="BK176" s="243">
        <f>SUM(BK177:BK214)</f>
        <v>0</v>
      </c>
    </row>
    <row r="177" s="2" customFormat="1" ht="16.5" customHeight="1">
      <c r="A177" s="38"/>
      <c r="B177" s="39"/>
      <c r="C177" s="246" t="s">
        <v>309</v>
      </c>
      <c r="D177" s="246" t="s">
        <v>226</v>
      </c>
      <c r="E177" s="247" t="s">
        <v>748</v>
      </c>
      <c r="F177" s="248" t="s">
        <v>749</v>
      </c>
      <c r="G177" s="249" t="s">
        <v>389</v>
      </c>
      <c r="H177" s="250">
        <v>42</v>
      </c>
      <c r="I177" s="251"/>
      <c r="J177" s="252">
        <f>ROUND(I177*H177,2)</f>
        <v>0</v>
      </c>
      <c r="K177" s="248" t="s">
        <v>1</v>
      </c>
      <c r="L177" s="44"/>
      <c r="M177" s="253" t="s">
        <v>1</v>
      </c>
      <c r="N177" s="254" t="s">
        <v>47</v>
      </c>
      <c r="O177" s="91"/>
      <c r="P177" s="255">
        <f>O177*H177</f>
        <v>0</v>
      </c>
      <c r="Q177" s="255">
        <v>0.00069999999999999999</v>
      </c>
      <c r="R177" s="255">
        <f>Q177*H177</f>
        <v>0.029399999999999999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231</v>
      </c>
      <c r="AT177" s="257" t="s">
        <v>226</v>
      </c>
      <c r="AU177" s="257" t="s">
        <v>91</v>
      </c>
      <c r="AY177" s="16" t="s">
        <v>224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89</v>
      </c>
      <c r="BK177" s="258">
        <f>ROUND(I177*H177,2)</f>
        <v>0</v>
      </c>
      <c r="BL177" s="16" t="s">
        <v>231</v>
      </c>
      <c r="BM177" s="257" t="s">
        <v>750</v>
      </c>
    </row>
    <row r="178" s="2" customFormat="1">
      <c r="A178" s="38"/>
      <c r="B178" s="39"/>
      <c r="C178" s="40"/>
      <c r="D178" s="259" t="s">
        <v>261</v>
      </c>
      <c r="E178" s="40"/>
      <c r="F178" s="260" t="s">
        <v>751</v>
      </c>
      <c r="G178" s="40"/>
      <c r="H178" s="40"/>
      <c r="I178" s="154"/>
      <c r="J178" s="40"/>
      <c r="K178" s="40"/>
      <c r="L178" s="44"/>
      <c r="M178" s="261"/>
      <c r="N178" s="26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6" t="s">
        <v>261</v>
      </c>
      <c r="AU178" s="16" t="s">
        <v>91</v>
      </c>
    </row>
    <row r="179" s="13" customFormat="1">
      <c r="A179" s="13"/>
      <c r="B179" s="263"/>
      <c r="C179" s="264"/>
      <c r="D179" s="259" t="s">
        <v>263</v>
      </c>
      <c r="E179" s="273" t="s">
        <v>1</v>
      </c>
      <c r="F179" s="265" t="s">
        <v>752</v>
      </c>
      <c r="G179" s="264"/>
      <c r="H179" s="266">
        <v>32</v>
      </c>
      <c r="I179" s="267"/>
      <c r="J179" s="264"/>
      <c r="K179" s="264"/>
      <c r="L179" s="268"/>
      <c r="M179" s="269"/>
      <c r="N179" s="270"/>
      <c r="O179" s="270"/>
      <c r="P179" s="270"/>
      <c r="Q179" s="270"/>
      <c r="R179" s="270"/>
      <c r="S179" s="270"/>
      <c r="T179" s="27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2" t="s">
        <v>263</v>
      </c>
      <c r="AU179" s="272" t="s">
        <v>91</v>
      </c>
      <c r="AV179" s="13" t="s">
        <v>91</v>
      </c>
      <c r="AW179" s="13" t="s">
        <v>38</v>
      </c>
      <c r="AX179" s="13" t="s">
        <v>82</v>
      </c>
      <c r="AY179" s="272" t="s">
        <v>224</v>
      </c>
    </row>
    <row r="180" s="13" customFormat="1">
      <c r="A180" s="13"/>
      <c r="B180" s="263"/>
      <c r="C180" s="264"/>
      <c r="D180" s="259" t="s">
        <v>263</v>
      </c>
      <c r="E180" s="273" t="s">
        <v>1</v>
      </c>
      <c r="F180" s="265" t="s">
        <v>753</v>
      </c>
      <c r="G180" s="264"/>
      <c r="H180" s="266">
        <v>10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263</v>
      </c>
      <c r="AU180" s="272" t="s">
        <v>91</v>
      </c>
      <c r="AV180" s="13" t="s">
        <v>91</v>
      </c>
      <c r="AW180" s="13" t="s">
        <v>38</v>
      </c>
      <c r="AX180" s="13" t="s">
        <v>82</v>
      </c>
      <c r="AY180" s="272" t="s">
        <v>224</v>
      </c>
    </row>
    <row r="181" s="14" customFormat="1">
      <c r="A181" s="14"/>
      <c r="B181" s="274"/>
      <c r="C181" s="275"/>
      <c r="D181" s="259" t="s">
        <v>263</v>
      </c>
      <c r="E181" s="276" t="s">
        <v>1</v>
      </c>
      <c r="F181" s="277" t="s">
        <v>277</v>
      </c>
      <c r="G181" s="275"/>
      <c r="H181" s="278">
        <v>42</v>
      </c>
      <c r="I181" s="279"/>
      <c r="J181" s="275"/>
      <c r="K181" s="275"/>
      <c r="L181" s="280"/>
      <c r="M181" s="281"/>
      <c r="N181" s="282"/>
      <c r="O181" s="282"/>
      <c r="P181" s="282"/>
      <c r="Q181" s="282"/>
      <c r="R181" s="282"/>
      <c r="S181" s="282"/>
      <c r="T181" s="28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4" t="s">
        <v>263</v>
      </c>
      <c r="AU181" s="284" t="s">
        <v>91</v>
      </c>
      <c r="AV181" s="14" t="s">
        <v>231</v>
      </c>
      <c r="AW181" s="14" t="s">
        <v>38</v>
      </c>
      <c r="AX181" s="14" t="s">
        <v>89</v>
      </c>
      <c r="AY181" s="284" t="s">
        <v>224</v>
      </c>
    </row>
    <row r="182" s="2" customFormat="1" ht="16.5" customHeight="1">
      <c r="A182" s="38"/>
      <c r="B182" s="39"/>
      <c r="C182" s="246" t="s">
        <v>313</v>
      </c>
      <c r="D182" s="246" t="s">
        <v>226</v>
      </c>
      <c r="E182" s="247" t="s">
        <v>325</v>
      </c>
      <c r="F182" s="248" t="s">
        <v>326</v>
      </c>
      <c r="G182" s="249" t="s">
        <v>247</v>
      </c>
      <c r="H182" s="250">
        <v>0.44</v>
      </c>
      <c r="I182" s="251"/>
      <c r="J182" s="252">
        <f>ROUND(I182*H182,2)</f>
        <v>0</v>
      </c>
      <c r="K182" s="248" t="s">
        <v>230</v>
      </c>
      <c r="L182" s="44"/>
      <c r="M182" s="253" t="s">
        <v>1</v>
      </c>
      <c r="N182" s="254" t="s">
        <v>47</v>
      </c>
      <c r="O182" s="91"/>
      <c r="P182" s="255">
        <f>O182*H182</f>
        <v>0</v>
      </c>
      <c r="Q182" s="255">
        <v>2.4778600000000002</v>
      </c>
      <c r="R182" s="255">
        <f>Q182*H182</f>
        <v>1.0902584000000002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231</v>
      </c>
      <c r="AT182" s="257" t="s">
        <v>226</v>
      </c>
      <c r="AU182" s="257" t="s">
        <v>91</v>
      </c>
      <c r="AY182" s="16" t="s">
        <v>224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89</v>
      </c>
      <c r="BK182" s="258">
        <f>ROUND(I182*H182,2)</f>
        <v>0</v>
      </c>
      <c r="BL182" s="16" t="s">
        <v>231</v>
      </c>
      <c r="BM182" s="257" t="s">
        <v>754</v>
      </c>
    </row>
    <row r="183" s="13" customFormat="1">
      <c r="A183" s="13"/>
      <c r="B183" s="263"/>
      <c r="C183" s="264"/>
      <c r="D183" s="259" t="s">
        <v>263</v>
      </c>
      <c r="E183" s="273" t="s">
        <v>1</v>
      </c>
      <c r="F183" s="265" t="s">
        <v>755</v>
      </c>
      <c r="G183" s="264"/>
      <c r="H183" s="266">
        <v>0.44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2" t="s">
        <v>263</v>
      </c>
      <c r="AU183" s="272" t="s">
        <v>91</v>
      </c>
      <c r="AV183" s="13" t="s">
        <v>91</v>
      </c>
      <c r="AW183" s="13" t="s">
        <v>38</v>
      </c>
      <c r="AX183" s="13" t="s">
        <v>89</v>
      </c>
      <c r="AY183" s="272" t="s">
        <v>224</v>
      </c>
    </row>
    <row r="184" s="2" customFormat="1" ht="16.5" customHeight="1">
      <c r="A184" s="38"/>
      <c r="B184" s="39"/>
      <c r="C184" s="246" t="s">
        <v>318</v>
      </c>
      <c r="D184" s="246" t="s">
        <v>226</v>
      </c>
      <c r="E184" s="247" t="s">
        <v>329</v>
      </c>
      <c r="F184" s="248" t="s">
        <v>330</v>
      </c>
      <c r="G184" s="249" t="s">
        <v>229</v>
      </c>
      <c r="H184" s="250">
        <v>2.04</v>
      </c>
      <c r="I184" s="251"/>
      <c r="J184" s="252">
        <f>ROUND(I184*H184,2)</f>
        <v>0</v>
      </c>
      <c r="K184" s="248" t="s">
        <v>230</v>
      </c>
      <c r="L184" s="44"/>
      <c r="M184" s="253" t="s">
        <v>1</v>
      </c>
      <c r="N184" s="254" t="s">
        <v>47</v>
      </c>
      <c r="O184" s="91"/>
      <c r="P184" s="255">
        <f>O184*H184</f>
        <v>0</v>
      </c>
      <c r="Q184" s="255">
        <v>0.041744200000000002</v>
      </c>
      <c r="R184" s="255">
        <f>Q184*H184</f>
        <v>0.085158168000000006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231</v>
      </c>
      <c r="AT184" s="257" t="s">
        <v>226</v>
      </c>
      <c r="AU184" s="257" t="s">
        <v>91</v>
      </c>
      <c r="AY184" s="16" t="s">
        <v>224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6" t="s">
        <v>89</v>
      </c>
      <c r="BK184" s="258">
        <f>ROUND(I184*H184,2)</f>
        <v>0</v>
      </c>
      <c r="BL184" s="16" t="s">
        <v>231</v>
      </c>
      <c r="BM184" s="257" t="s">
        <v>756</v>
      </c>
    </row>
    <row r="185" s="13" customFormat="1">
      <c r="A185" s="13"/>
      <c r="B185" s="263"/>
      <c r="C185" s="264"/>
      <c r="D185" s="259" t="s">
        <v>263</v>
      </c>
      <c r="E185" s="273" t="s">
        <v>1</v>
      </c>
      <c r="F185" s="265" t="s">
        <v>757</v>
      </c>
      <c r="G185" s="264"/>
      <c r="H185" s="266">
        <v>2.04</v>
      </c>
      <c r="I185" s="267"/>
      <c r="J185" s="264"/>
      <c r="K185" s="264"/>
      <c r="L185" s="268"/>
      <c r="M185" s="269"/>
      <c r="N185" s="270"/>
      <c r="O185" s="270"/>
      <c r="P185" s="270"/>
      <c r="Q185" s="270"/>
      <c r="R185" s="270"/>
      <c r="S185" s="270"/>
      <c r="T185" s="27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2" t="s">
        <v>263</v>
      </c>
      <c r="AU185" s="272" t="s">
        <v>91</v>
      </c>
      <c r="AV185" s="13" t="s">
        <v>91</v>
      </c>
      <c r="AW185" s="13" t="s">
        <v>38</v>
      </c>
      <c r="AX185" s="13" t="s">
        <v>89</v>
      </c>
      <c r="AY185" s="272" t="s">
        <v>224</v>
      </c>
    </row>
    <row r="186" s="2" customFormat="1" ht="16.5" customHeight="1">
      <c r="A186" s="38"/>
      <c r="B186" s="39"/>
      <c r="C186" s="246" t="s">
        <v>324</v>
      </c>
      <c r="D186" s="246" t="s">
        <v>226</v>
      </c>
      <c r="E186" s="247" t="s">
        <v>334</v>
      </c>
      <c r="F186" s="248" t="s">
        <v>335</v>
      </c>
      <c r="G186" s="249" t="s">
        <v>229</v>
      </c>
      <c r="H186" s="250">
        <v>2.04</v>
      </c>
      <c r="I186" s="251"/>
      <c r="J186" s="252">
        <f>ROUND(I186*H186,2)</f>
        <v>0</v>
      </c>
      <c r="K186" s="248" t="s">
        <v>230</v>
      </c>
      <c r="L186" s="44"/>
      <c r="M186" s="253" t="s">
        <v>1</v>
      </c>
      <c r="N186" s="254" t="s">
        <v>47</v>
      </c>
      <c r="O186" s="91"/>
      <c r="P186" s="255">
        <f>O186*H186</f>
        <v>0</v>
      </c>
      <c r="Q186" s="255">
        <v>1.5E-05</v>
      </c>
      <c r="R186" s="255">
        <f>Q186*H186</f>
        <v>3.0599999999999998E-05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231</v>
      </c>
      <c r="AT186" s="257" t="s">
        <v>226</v>
      </c>
      <c r="AU186" s="257" t="s">
        <v>91</v>
      </c>
      <c r="AY186" s="16" t="s">
        <v>224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89</v>
      </c>
      <c r="BK186" s="258">
        <f>ROUND(I186*H186,2)</f>
        <v>0</v>
      </c>
      <c r="BL186" s="16" t="s">
        <v>231</v>
      </c>
      <c r="BM186" s="257" t="s">
        <v>758</v>
      </c>
    </row>
    <row r="187" s="2" customFormat="1" ht="16.5" customHeight="1">
      <c r="A187" s="38"/>
      <c r="B187" s="39"/>
      <c r="C187" s="246" t="s">
        <v>7</v>
      </c>
      <c r="D187" s="246" t="s">
        <v>226</v>
      </c>
      <c r="E187" s="247" t="s">
        <v>338</v>
      </c>
      <c r="F187" s="248" t="s">
        <v>339</v>
      </c>
      <c r="G187" s="249" t="s">
        <v>268</v>
      </c>
      <c r="H187" s="250">
        <v>0.072999999999999995</v>
      </c>
      <c r="I187" s="251"/>
      <c r="J187" s="252">
        <f>ROUND(I187*H187,2)</f>
        <v>0</v>
      </c>
      <c r="K187" s="248" t="s">
        <v>230</v>
      </c>
      <c r="L187" s="44"/>
      <c r="M187" s="253" t="s">
        <v>1</v>
      </c>
      <c r="N187" s="254" t="s">
        <v>47</v>
      </c>
      <c r="O187" s="91"/>
      <c r="P187" s="255">
        <f>O187*H187</f>
        <v>0</v>
      </c>
      <c r="Q187" s="255">
        <v>1.0487652000000001</v>
      </c>
      <c r="R187" s="255">
        <f>Q187*H187</f>
        <v>0.076559859600000002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231</v>
      </c>
      <c r="AT187" s="257" t="s">
        <v>226</v>
      </c>
      <c r="AU187" s="257" t="s">
        <v>91</v>
      </c>
      <c r="AY187" s="16" t="s">
        <v>224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6" t="s">
        <v>89</v>
      </c>
      <c r="BK187" s="258">
        <f>ROUND(I187*H187,2)</f>
        <v>0</v>
      </c>
      <c r="BL187" s="16" t="s">
        <v>231</v>
      </c>
      <c r="BM187" s="257" t="s">
        <v>759</v>
      </c>
    </row>
    <row r="188" s="13" customFormat="1">
      <c r="A188" s="13"/>
      <c r="B188" s="263"/>
      <c r="C188" s="264"/>
      <c r="D188" s="259" t="s">
        <v>263</v>
      </c>
      <c r="E188" s="273" t="s">
        <v>1</v>
      </c>
      <c r="F188" s="265" t="s">
        <v>760</v>
      </c>
      <c r="G188" s="264"/>
      <c r="H188" s="266">
        <v>0.072999999999999995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263</v>
      </c>
      <c r="AU188" s="272" t="s">
        <v>91</v>
      </c>
      <c r="AV188" s="13" t="s">
        <v>91</v>
      </c>
      <c r="AW188" s="13" t="s">
        <v>38</v>
      </c>
      <c r="AX188" s="13" t="s">
        <v>82</v>
      </c>
      <c r="AY188" s="272" t="s">
        <v>224</v>
      </c>
    </row>
    <row r="189" s="14" customFormat="1">
      <c r="A189" s="14"/>
      <c r="B189" s="274"/>
      <c r="C189" s="275"/>
      <c r="D189" s="259" t="s">
        <v>263</v>
      </c>
      <c r="E189" s="276" t="s">
        <v>1</v>
      </c>
      <c r="F189" s="277" t="s">
        <v>277</v>
      </c>
      <c r="G189" s="275"/>
      <c r="H189" s="278">
        <v>0.072999999999999995</v>
      </c>
      <c r="I189" s="279"/>
      <c r="J189" s="275"/>
      <c r="K189" s="275"/>
      <c r="L189" s="280"/>
      <c r="M189" s="281"/>
      <c r="N189" s="282"/>
      <c r="O189" s="282"/>
      <c r="P189" s="282"/>
      <c r="Q189" s="282"/>
      <c r="R189" s="282"/>
      <c r="S189" s="282"/>
      <c r="T189" s="28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4" t="s">
        <v>263</v>
      </c>
      <c r="AU189" s="284" t="s">
        <v>91</v>
      </c>
      <c r="AV189" s="14" t="s">
        <v>231</v>
      </c>
      <c r="AW189" s="14" t="s">
        <v>38</v>
      </c>
      <c r="AX189" s="14" t="s">
        <v>89</v>
      </c>
      <c r="AY189" s="284" t="s">
        <v>224</v>
      </c>
    </row>
    <row r="190" s="2" customFormat="1" ht="16.5" customHeight="1">
      <c r="A190" s="38"/>
      <c r="B190" s="39"/>
      <c r="C190" s="246" t="s">
        <v>333</v>
      </c>
      <c r="D190" s="246" t="s">
        <v>226</v>
      </c>
      <c r="E190" s="247" t="s">
        <v>761</v>
      </c>
      <c r="F190" s="248" t="s">
        <v>762</v>
      </c>
      <c r="G190" s="249" t="s">
        <v>247</v>
      </c>
      <c r="H190" s="250">
        <v>17.305</v>
      </c>
      <c r="I190" s="251"/>
      <c r="J190" s="252">
        <f>ROUND(I190*H190,2)</f>
        <v>0</v>
      </c>
      <c r="K190" s="248" t="s">
        <v>230</v>
      </c>
      <c r="L190" s="44"/>
      <c r="M190" s="253" t="s">
        <v>1</v>
      </c>
      <c r="N190" s="254" t="s">
        <v>47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231</v>
      </c>
      <c r="AT190" s="257" t="s">
        <v>226</v>
      </c>
      <c r="AU190" s="257" t="s">
        <v>91</v>
      </c>
      <c r="AY190" s="16" t="s">
        <v>224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89</v>
      </c>
      <c r="BK190" s="258">
        <f>ROUND(I190*H190,2)</f>
        <v>0</v>
      </c>
      <c r="BL190" s="16" t="s">
        <v>231</v>
      </c>
      <c r="BM190" s="257" t="s">
        <v>763</v>
      </c>
    </row>
    <row r="191" s="13" customFormat="1">
      <c r="A191" s="13"/>
      <c r="B191" s="263"/>
      <c r="C191" s="264"/>
      <c r="D191" s="259" t="s">
        <v>263</v>
      </c>
      <c r="E191" s="273" t="s">
        <v>1</v>
      </c>
      <c r="F191" s="265" t="s">
        <v>764</v>
      </c>
      <c r="G191" s="264"/>
      <c r="H191" s="266">
        <v>3.8050000000000002</v>
      </c>
      <c r="I191" s="267"/>
      <c r="J191" s="264"/>
      <c r="K191" s="264"/>
      <c r="L191" s="268"/>
      <c r="M191" s="269"/>
      <c r="N191" s="270"/>
      <c r="O191" s="270"/>
      <c r="P191" s="270"/>
      <c r="Q191" s="270"/>
      <c r="R191" s="270"/>
      <c r="S191" s="270"/>
      <c r="T191" s="27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2" t="s">
        <v>263</v>
      </c>
      <c r="AU191" s="272" t="s">
        <v>91</v>
      </c>
      <c r="AV191" s="13" t="s">
        <v>91</v>
      </c>
      <c r="AW191" s="13" t="s">
        <v>38</v>
      </c>
      <c r="AX191" s="13" t="s">
        <v>82</v>
      </c>
      <c r="AY191" s="272" t="s">
        <v>224</v>
      </c>
    </row>
    <row r="192" s="13" customFormat="1">
      <c r="A192" s="13"/>
      <c r="B192" s="263"/>
      <c r="C192" s="264"/>
      <c r="D192" s="259" t="s">
        <v>263</v>
      </c>
      <c r="E192" s="273" t="s">
        <v>1</v>
      </c>
      <c r="F192" s="265" t="s">
        <v>765</v>
      </c>
      <c r="G192" s="264"/>
      <c r="H192" s="266">
        <v>13.5</v>
      </c>
      <c r="I192" s="267"/>
      <c r="J192" s="264"/>
      <c r="K192" s="264"/>
      <c r="L192" s="268"/>
      <c r="M192" s="269"/>
      <c r="N192" s="270"/>
      <c r="O192" s="270"/>
      <c r="P192" s="270"/>
      <c r="Q192" s="270"/>
      <c r="R192" s="270"/>
      <c r="S192" s="270"/>
      <c r="T192" s="27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2" t="s">
        <v>263</v>
      </c>
      <c r="AU192" s="272" t="s">
        <v>91</v>
      </c>
      <c r="AV192" s="13" t="s">
        <v>91</v>
      </c>
      <c r="AW192" s="13" t="s">
        <v>38</v>
      </c>
      <c r="AX192" s="13" t="s">
        <v>82</v>
      </c>
      <c r="AY192" s="272" t="s">
        <v>224</v>
      </c>
    </row>
    <row r="193" s="14" customFormat="1">
      <c r="A193" s="14"/>
      <c r="B193" s="274"/>
      <c r="C193" s="275"/>
      <c r="D193" s="259" t="s">
        <v>263</v>
      </c>
      <c r="E193" s="276" t="s">
        <v>1</v>
      </c>
      <c r="F193" s="277" t="s">
        <v>277</v>
      </c>
      <c r="G193" s="275"/>
      <c r="H193" s="278">
        <v>17.305</v>
      </c>
      <c r="I193" s="279"/>
      <c r="J193" s="275"/>
      <c r="K193" s="275"/>
      <c r="L193" s="280"/>
      <c r="M193" s="281"/>
      <c r="N193" s="282"/>
      <c r="O193" s="282"/>
      <c r="P193" s="282"/>
      <c r="Q193" s="282"/>
      <c r="R193" s="282"/>
      <c r="S193" s="282"/>
      <c r="T193" s="28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4" t="s">
        <v>263</v>
      </c>
      <c r="AU193" s="284" t="s">
        <v>91</v>
      </c>
      <c r="AV193" s="14" t="s">
        <v>231</v>
      </c>
      <c r="AW193" s="14" t="s">
        <v>38</v>
      </c>
      <c r="AX193" s="14" t="s">
        <v>89</v>
      </c>
      <c r="AY193" s="284" t="s">
        <v>224</v>
      </c>
    </row>
    <row r="194" s="2" customFormat="1" ht="16.5" customHeight="1">
      <c r="A194" s="38"/>
      <c r="B194" s="39"/>
      <c r="C194" s="246" t="s">
        <v>337</v>
      </c>
      <c r="D194" s="246" t="s">
        <v>226</v>
      </c>
      <c r="E194" s="247" t="s">
        <v>766</v>
      </c>
      <c r="F194" s="248" t="s">
        <v>767</v>
      </c>
      <c r="G194" s="249" t="s">
        <v>247</v>
      </c>
      <c r="H194" s="250">
        <v>21.559999999999999</v>
      </c>
      <c r="I194" s="251"/>
      <c r="J194" s="252">
        <f>ROUND(I194*H194,2)</f>
        <v>0</v>
      </c>
      <c r="K194" s="248" t="s">
        <v>230</v>
      </c>
      <c r="L194" s="44"/>
      <c r="M194" s="253" t="s">
        <v>1</v>
      </c>
      <c r="N194" s="254" t="s">
        <v>47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231</v>
      </c>
      <c r="AT194" s="257" t="s">
        <v>226</v>
      </c>
      <c r="AU194" s="257" t="s">
        <v>91</v>
      </c>
      <c r="AY194" s="16" t="s">
        <v>224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6" t="s">
        <v>89</v>
      </c>
      <c r="BK194" s="258">
        <f>ROUND(I194*H194,2)</f>
        <v>0</v>
      </c>
      <c r="BL194" s="16" t="s">
        <v>231</v>
      </c>
      <c r="BM194" s="257" t="s">
        <v>768</v>
      </c>
    </row>
    <row r="195" s="13" customFormat="1">
      <c r="A195" s="13"/>
      <c r="B195" s="263"/>
      <c r="C195" s="264"/>
      <c r="D195" s="259" t="s">
        <v>263</v>
      </c>
      <c r="E195" s="273" t="s">
        <v>1</v>
      </c>
      <c r="F195" s="265" t="s">
        <v>769</v>
      </c>
      <c r="G195" s="264"/>
      <c r="H195" s="266">
        <v>21.559999999999999</v>
      </c>
      <c r="I195" s="267"/>
      <c r="J195" s="264"/>
      <c r="K195" s="264"/>
      <c r="L195" s="268"/>
      <c r="M195" s="269"/>
      <c r="N195" s="270"/>
      <c r="O195" s="270"/>
      <c r="P195" s="270"/>
      <c r="Q195" s="270"/>
      <c r="R195" s="270"/>
      <c r="S195" s="270"/>
      <c r="T195" s="27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2" t="s">
        <v>263</v>
      </c>
      <c r="AU195" s="272" t="s">
        <v>91</v>
      </c>
      <c r="AV195" s="13" t="s">
        <v>91</v>
      </c>
      <c r="AW195" s="13" t="s">
        <v>38</v>
      </c>
      <c r="AX195" s="13" t="s">
        <v>89</v>
      </c>
      <c r="AY195" s="272" t="s">
        <v>224</v>
      </c>
    </row>
    <row r="196" s="2" customFormat="1" ht="21.75" customHeight="1">
      <c r="A196" s="38"/>
      <c r="B196" s="39"/>
      <c r="C196" s="246" t="s">
        <v>342</v>
      </c>
      <c r="D196" s="246" t="s">
        <v>226</v>
      </c>
      <c r="E196" s="247" t="s">
        <v>770</v>
      </c>
      <c r="F196" s="248" t="s">
        <v>771</v>
      </c>
      <c r="G196" s="249" t="s">
        <v>229</v>
      </c>
      <c r="H196" s="250">
        <v>177.16</v>
      </c>
      <c r="I196" s="251"/>
      <c r="J196" s="252">
        <f>ROUND(I196*H196,2)</f>
        <v>0</v>
      </c>
      <c r="K196" s="248" t="s">
        <v>230</v>
      </c>
      <c r="L196" s="44"/>
      <c r="M196" s="253" t="s">
        <v>1</v>
      </c>
      <c r="N196" s="254" t="s">
        <v>47</v>
      </c>
      <c r="O196" s="91"/>
      <c r="P196" s="255">
        <f>O196*H196</f>
        <v>0</v>
      </c>
      <c r="Q196" s="255">
        <v>0.0018247000000000001</v>
      </c>
      <c r="R196" s="255">
        <f>Q196*H196</f>
        <v>0.32326385200000002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231</v>
      </c>
      <c r="AT196" s="257" t="s">
        <v>226</v>
      </c>
      <c r="AU196" s="257" t="s">
        <v>91</v>
      </c>
      <c r="AY196" s="16" t="s">
        <v>224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89</v>
      </c>
      <c r="BK196" s="258">
        <f>ROUND(I196*H196,2)</f>
        <v>0</v>
      </c>
      <c r="BL196" s="16" t="s">
        <v>231</v>
      </c>
      <c r="BM196" s="257" t="s">
        <v>772</v>
      </c>
    </row>
    <row r="197" s="13" customFormat="1">
      <c r="A197" s="13"/>
      <c r="B197" s="263"/>
      <c r="C197" s="264"/>
      <c r="D197" s="259" t="s">
        <v>263</v>
      </c>
      <c r="E197" s="273" t="s">
        <v>1</v>
      </c>
      <c r="F197" s="265" t="s">
        <v>773</v>
      </c>
      <c r="G197" s="264"/>
      <c r="H197" s="266">
        <v>28.32</v>
      </c>
      <c r="I197" s="267"/>
      <c r="J197" s="264"/>
      <c r="K197" s="264"/>
      <c r="L197" s="268"/>
      <c r="M197" s="269"/>
      <c r="N197" s="270"/>
      <c r="O197" s="270"/>
      <c r="P197" s="270"/>
      <c r="Q197" s="270"/>
      <c r="R197" s="270"/>
      <c r="S197" s="270"/>
      <c r="T197" s="27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2" t="s">
        <v>263</v>
      </c>
      <c r="AU197" s="272" t="s">
        <v>91</v>
      </c>
      <c r="AV197" s="13" t="s">
        <v>91</v>
      </c>
      <c r="AW197" s="13" t="s">
        <v>38</v>
      </c>
      <c r="AX197" s="13" t="s">
        <v>82</v>
      </c>
      <c r="AY197" s="272" t="s">
        <v>224</v>
      </c>
    </row>
    <row r="198" s="13" customFormat="1">
      <c r="A198" s="13"/>
      <c r="B198" s="263"/>
      <c r="C198" s="264"/>
      <c r="D198" s="259" t="s">
        <v>263</v>
      </c>
      <c r="E198" s="273" t="s">
        <v>1</v>
      </c>
      <c r="F198" s="265" t="s">
        <v>774</v>
      </c>
      <c r="G198" s="264"/>
      <c r="H198" s="266">
        <v>95.920000000000002</v>
      </c>
      <c r="I198" s="267"/>
      <c r="J198" s="264"/>
      <c r="K198" s="264"/>
      <c r="L198" s="268"/>
      <c r="M198" s="269"/>
      <c r="N198" s="270"/>
      <c r="O198" s="270"/>
      <c r="P198" s="270"/>
      <c r="Q198" s="270"/>
      <c r="R198" s="270"/>
      <c r="S198" s="270"/>
      <c r="T198" s="27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2" t="s">
        <v>263</v>
      </c>
      <c r="AU198" s="272" t="s">
        <v>91</v>
      </c>
      <c r="AV198" s="13" t="s">
        <v>91</v>
      </c>
      <c r="AW198" s="13" t="s">
        <v>38</v>
      </c>
      <c r="AX198" s="13" t="s">
        <v>82</v>
      </c>
      <c r="AY198" s="272" t="s">
        <v>224</v>
      </c>
    </row>
    <row r="199" s="13" customFormat="1">
      <c r="A199" s="13"/>
      <c r="B199" s="263"/>
      <c r="C199" s="264"/>
      <c r="D199" s="259" t="s">
        <v>263</v>
      </c>
      <c r="E199" s="273" t="s">
        <v>1</v>
      </c>
      <c r="F199" s="265" t="s">
        <v>775</v>
      </c>
      <c r="G199" s="264"/>
      <c r="H199" s="266">
        <v>52.920000000000002</v>
      </c>
      <c r="I199" s="267"/>
      <c r="J199" s="264"/>
      <c r="K199" s="264"/>
      <c r="L199" s="268"/>
      <c r="M199" s="269"/>
      <c r="N199" s="270"/>
      <c r="O199" s="270"/>
      <c r="P199" s="270"/>
      <c r="Q199" s="270"/>
      <c r="R199" s="270"/>
      <c r="S199" s="270"/>
      <c r="T199" s="27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2" t="s">
        <v>263</v>
      </c>
      <c r="AU199" s="272" t="s">
        <v>91</v>
      </c>
      <c r="AV199" s="13" t="s">
        <v>91</v>
      </c>
      <c r="AW199" s="13" t="s">
        <v>38</v>
      </c>
      <c r="AX199" s="13" t="s">
        <v>82</v>
      </c>
      <c r="AY199" s="272" t="s">
        <v>224</v>
      </c>
    </row>
    <row r="200" s="14" customFormat="1">
      <c r="A200" s="14"/>
      <c r="B200" s="274"/>
      <c r="C200" s="275"/>
      <c r="D200" s="259" t="s">
        <v>263</v>
      </c>
      <c r="E200" s="276" t="s">
        <v>1</v>
      </c>
      <c r="F200" s="277" t="s">
        <v>277</v>
      </c>
      <c r="G200" s="275"/>
      <c r="H200" s="278">
        <v>177.16</v>
      </c>
      <c r="I200" s="279"/>
      <c r="J200" s="275"/>
      <c r="K200" s="275"/>
      <c r="L200" s="280"/>
      <c r="M200" s="281"/>
      <c r="N200" s="282"/>
      <c r="O200" s="282"/>
      <c r="P200" s="282"/>
      <c r="Q200" s="282"/>
      <c r="R200" s="282"/>
      <c r="S200" s="282"/>
      <c r="T200" s="28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4" t="s">
        <v>263</v>
      </c>
      <c r="AU200" s="284" t="s">
        <v>91</v>
      </c>
      <c r="AV200" s="14" t="s">
        <v>231</v>
      </c>
      <c r="AW200" s="14" t="s">
        <v>38</v>
      </c>
      <c r="AX200" s="14" t="s">
        <v>89</v>
      </c>
      <c r="AY200" s="284" t="s">
        <v>224</v>
      </c>
    </row>
    <row r="201" s="2" customFormat="1" ht="21.75" customHeight="1">
      <c r="A201" s="38"/>
      <c r="B201" s="39"/>
      <c r="C201" s="246" t="s">
        <v>348</v>
      </c>
      <c r="D201" s="246" t="s">
        <v>226</v>
      </c>
      <c r="E201" s="247" t="s">
        <v>776</v>
      </c>
      <c r="F201" s="248" t="s">
        <v>777</v>
      </c>
      <c r="G201" s="249" t="s">
        <v>229</v>
      </c>
      <c r="H201" s="250">
        <v>177.16</v>
      </c>
      <c r="I201" s="251"/>
      <c r="J201" s="252">
        <f>ROUND(I201*H201,2)</f>
        <v>0</v>
      </c>
      <c r="K201" s="248" t="s">
        <v>230</v>
      </c>
      <c r="L201" s="44"/>
      <c r="M201" s="253" t="s">
        <v>1</v>
      </c>
      <c r="N201" s="254" t="s">
        <v>47</v>
      </c>
      <c r="O201" s="91"/>
      <c r="P201" s="255">
        <f>O201*H201</f>
        <v>0</v>
      </c>
      <c r="Q201" s="255">
        <v>3.6000000000000001E-05</v>
      </c>
      <c r="R201" s="255">
        <f>Q201*H201</f>
        <v>0.0063777599999999997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231</v>
      </c>
      <c r="AT201" s="257" t="s">
        <v>226</v>
      </c>
      <c r="AU201" s="257" t="s">
        <v>91</v>
      </c>
      <c r="AY201" s="16" t="s">
        <v>224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6" t="s">
        <v>89</v>
      </c>
      <c r="BK201" s="258">
        <f>ROUND(I201*H201,2)</f>
        <v>0</v>
      </c>
      <c r="BL201" s="16" t="s">
        <v>231</v>
      </c>
      <c r="BM201" s="257" t="s">
        <v>778</v>
      </c>
    </row>
    <row r="202" s="2" customFormat="1" ht="16.5" customHeight="1">
      <c r="A202" s="38"/>
      <c r="B202" s="39"/>
      <c r="C202" s="246" t="s">
        <v>354</v>
      </c>
      <c r="D202" s="246" t="s">
        <v>226</v>
      </c>
      <c r="E202" s="247" t="s">
        <v>779</v>
      </c>
      <c r="F202" s="248" t="s">
        <v>780</v>
      </c>
      <c r="G202" s="249" t="s">
        <v>268</v>
      </c>
      <c r="H202" s="250">
        <v>5.4400000000000004</v>
      </c>
      <c r="I202" s="251"/>
      <c r="J202" s="252">
        <f>ROUND(I202*H202,2)</f>
        <v>0</v>
      </c>
      <c r="K202" s="248" t="s">
        <v>230</v>
      </c>
      <c r="L202" s="44"/>
      <c r="M202" s="253" t="s">
        <v>1</v>
      </c>
      <c r="N202" s="254" t="s">
        <v>47</v>
      </c>
      <c r="O202" s="91"/>
      <c r="P202" s="255">
        <f>O202*H202</f>
        <v>0</v>
      </c>
      <c r="Q202" s="255">
        <v>1.0383020000000001</v>
      </c>
      <c r="R202" s="255">
        <f>Q202*H202</f>
        <v>5.6483628800000005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231</v>
      </c>
      <c r="AT202" s="257" t="s">
        <v>226</v>
      </c>
      <c r="AU202" s="257" t="s">
        <v>91</v>
      </c>
      <c r="AY202" s="16" t="s">
        <v>224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89</v>
      </c>
      <c r="BK202" s="258">
        <f>ROUND(I202*H202,2)</f>
        <v>0</v>
      </c>
      <c r="BL202" s="16" t="s">
        <v>231</v>
      </c>
      <c r="BM202" s="257" t="s">
        <v>781</v>
      </c>
    </row>
    <row r="203" s="13" customFormat="1">
      <c r="A203" s="13"/>
      <c r="B203" s="263"/>
      <c r="C203" s="264"/>
      <c r="D203" s="259" t="s">
        <v>263</v>
      </c>
      <c r="E203" s="273" t="s">
        <v>1</v>
      </c>
      <c r="F203" s="265" t="s">
        <v>782</v>
      </c>
      <c r="G203" s="264"/>
      <c r="H203" s="266">
        <v>0.93999999999999995</v>
      </c>
      <c r="I203" s="267"/>
      <c r="J203" s="264"/>
      <c r="K203" s="264"/>
      <c r="L203" s="268"/>
      <c r="M203" s="269"/>
      <c r="N203" s="270"/>
      <c r="O203" s="270"/>
      <c r="P203" s="270"/>
      <c r="Q203" s="270"/>
      <c r="R203" s="270"/>
      <c r="S203" s="270"/>
      <c r="T203" s="27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2" t="s">
        <v>263</v>
      </c>
      <c r="AU203" s="272" t="s">
        <v>91</v>
      </c>
      <c r="AV203" s="13" t="s">
        <v>91</v>
      </c>
      <c r="AW203" s="13" t="s">
        <v>38</v>
      </c>
      <c r="AX203" s="13" t="s">
        <v>82</v>
      </c>
      <c r="AY203" s="272" t="s">
        <v>224</v>
      </c>
    </row>
    <row r="204" s="13" customFormat="1">
      <c r="A204" s="13"/>
      <c r="B204" s="263"/>
      <c r="C204" s="264"/>
      <c r="D204" s="259" t="s">
        <v>263</v>
      </c>
      <c r="E204" s="273" t="s">
        <v>1</v>
      </c>
      <c r="F204" s="265" t="s">
        <v>783</v>
      </c>
      <c r="G204" s="264"/>
      <c r="H204" s="266">
        <v>2.2000000000000002</v>
      </c>
      <c r="I204" s="267"/>
      <c r="J204" s="264"/>
      <c r="K204" s="264"/>
      <c r="L204" s="268"/>
      <c r="M204" s="269"/>
      <c r="N204" s="270"/>
      <c r="O204" s="270"/>
      <c r="P204" s="270"/>
      <c r="Q204" s="270"/>
      <c r="R204" s="270"/>
      <c r="S204" s="270"/>
      <c r="T204" s="27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2" t="s">
        <v>263</v>
      </c>
      <c r="AU204" s="272" t="s">
        <v>91</v>
      </c>
      <c r="AV204" s="13" t="s">
        <v>91</v>
      </c>
      <c r="AW204" s="13" t="s">
        <v>38</v>
      </c>
      <c r="AX204" s="13" t="s">
        <v>82</v>
      </c>
      <c r="AY204" s="272" t="s">
        <v>224</v>
      </c>
    </row>
    <row r="205" s="13" customFormat="1">
      <c r="A205" s="13"/>
      <c r="B205" s="263"/>
      <c r="C205" s="264"/>
      <c r="D205" s="259" t="s">
        <v>263</v>
      </c>
      <c r="E205" s="273" t="s">
        <v>1</v>
      </c>
      <c r="F205" s="265" t="s">
        <v>784</v>
      </c>
      <c r="G205" s="264"/>
      <c r="H205" s="266">
        <v>2.2999999999999998</v>
      </c>
      <c r="I205" s="267"/>
      <c r="J205" s="264"/>
      <c r="K205" s="264"/>
      <c r="L205" s="268"/>
      <c r="M205" s="269"/>
      <c r="N205" s="270"/>
      <c r="O205" s="270"/>
      <c r="P205" s="270"/>
      <c r="Q205" s="270"/>
      <c r="R205" s="270"/>
      <c r="S205" s="270"/>
      <c r="T205" s="27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2" t="s">
        <v>263</v>
      </c>
      <c r="AU205" s="272" t="s">
        <v>91</v>
      </c>
      <c r="AV205" s="13" t="s">
        <v>91</v>
      </c>
      <c r="AW205" s="13" t="s">
        <v>38</v>
      </c>
      <c r="AX205" s="13" t="s">
        <v>82</v>
      </c>
      <c r="AY205" s="272" t="s">
        <v>224</v>
      </c>
    </row>
    <row r="206" s="14" customFormat="1">
      <c r="A206" s="14"/>
      <c r="B206" s="274"/>
      <c r="C206" s="275"/>
      <c r="D206" s="259" t="s">
        <v>263</v>
      </c>
      <c r="E206" s="276" t="s">
        <v>1</v>
      </c>
      <c r="F206" s="277" t="s">
        <v>277</v>
      </c>
      <c r="G206" s="275"/>
      <c r="H206" s="278">
        <v>5.4400000000000004</v>
      </c>
      <c r="I206" s="279"/>
      <c r="J206" s="275"/>
      <c r="K206" s="275"/>
      <c r="L206" s="280"/>
      <c r="M206" s="281"/>
      <c r="N206" s="282"/>
      <c r="O206" s="282"/>
      <c r="P206" s="282"/>
      <c r="Q206" s="282"/>
      <c r="R206" s="282"/>
      <c r="S206" s="282"/>
      <c r="T206" s="28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4" t="s">
        <v>263</v>
      </c>
      <c r="AU206" s="284" t="s">
        <v>91</v>
      </c>
      <c r="AV206" s="14" t="s">
        <v>231</v>
      </c>
      <c r="AW206" s="14" t="s">
        <v>38</v>
      </c>
      <c r="AX206" s="14" t="s">
        <v>89</v>
      </c>
      <c r="AY206" s="284" t="s">
        <v>224</v>
      </c>
    </row>
    <row r="207" s="2" customFormat="1" ht="21.75" customHeight="1">
      <c r="A207" s="38"/>
      <c r="B207" s="39"/>
      <c r="C207" s="246" t="s">
        <v>360</v>
      </c>
      <c r="D207" s="246" t="s">
        <v>226</v>
      </c>
      <c r="E207" s="247" t="s">
        <v>785</v>
      </c>
      <c r="F207" s="248" t="s">
        <v>786</v>
      </c>
      <c r="G207" s="249" t="s">
        <v>389</v>
      </c>
      <c r="H207" s="250">
        <v>2</v>
      </c>
      <c r="I207" s="251"/>
      <c r="J207" s="252">
        <f>ROUND(I207*H207,2)</f>
        <v>0</v>
      </c>
      <c r="K207" s="248" t="s">
        <v>230</v>
      </c>
      <c r="L207" s="44"/>
      <c r="M207" s="253" t="s">
        <v>1</v>
      </c>
      <c r="N207" s="254" t="s">
        <v>47</v>
      </c>
      <c r="O207" s="91"/>
      <c r="P207" s="255">
        <f>O207*H207</f>
        <v>0</v>
      </c>
      <c r="Q207" s="255">
        <v>0.62275000000000003</v>
      </c>
      <c r="R207" s="255">
        <f>Q207*H207</f>
        <v>1.2455000000000001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231</v>
      </c>
      <c r="AT207" s="257" t="s">
        <v>226</v>
      </c>
      <c r="AU207" s="257" t="s">
        <v>91</v>
      </c>
      <c r="AY207" s="16" t="s">
        <v>224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89</v>
      </c>
      <c r="BK207" s="258">
        <f>ROUND(I207*H207,2)</f>
        <v>0</v>
      </c>
      <c r="BL207" s="16" t="s">
        <v>231</v>
      </c>
      <c r="BM207" s="257" t="s">
        <v>787</v>
      </c>
    </row>
    <row r="208" s="13" customFormat="1">
      <c r="A208" s="13"/>
      <c r="B208" s="263"/>
      <c r="C208" s="264"/>
      <c r="D208" s="259" t="s">
        <v>263</v>
      </c>
      <c r="E208" s="273" t="s">
        <v>1</v>
      </c>
      <c r="F208" s="265" t="s">
        <v>788</v>
      </c>
      <c r="G208" s="264"/>
      <c r="H208" s="266">
        <v>2</v>
      </c>
      <c r="I208" s="267"/>
      <c r="J208" s="264"/>
      <c r="K208" s="264"/>
      <c r="L208" s="268"/>
      <c r="M208" s="269"/>
      <c r="N208" s="270"/>
      <c r="O208" s="270"/>
      <c r="P208" s="270"/>
      <c r="Q208" s="270"/>
      <c r="R208" s="270"/>
      <c r="S208" s="270"/>
      <c r="T208" s="27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2" t="s">
        <v>263</v>
      </c>
      <c r="AU208" s="272" t="s">
        <v>91</v>
      </c>
      <c r="AV208" s="13" t="s">
        <v>91</v>
      </c>
      <c r="AW208" s="13" t="s">
        <v>38</v>
      </c>
      <c r="AX208" s="13" t="s">
        <v>89</v>
      </c>
      <c r="AY208" s="272" t="s">
        <v>224</v>
      </c>
    </row>
    <row r="209" s="2" customFormat="1" ht="21.75" customHeight="1">
      <c r="A209" s="38"/>
      <c r="B209" s="39"/>
      <c r="C209" s="246" t="s">
        <v>366</v>
      </c>
      <c r="D209" s="246" t="s">
        <v>226</v>
      </c>
      <c r="E209" s="247" t="s">
        <v>789</v>
      </c>
      <c r="F209" s="248" t="s">
        <v>790</v>
      </c>
      <c r="G209" s="249" t="s">
        <v>389</v>
      </c>
      <c r="H209" s="250">
        <v>2</v>
      </c>
      <c r="I209" s="251"/>
      <c r="J209" s="252">
        <f>ROUND(I209*H209,2)</f>
        <v>0</v>
      </c>
      <c r="K209" s="248" t="s">
        <v>1</v>
      </c>
      <c r="L209" s="44"/>
      <c r="M209" s="253" t="s">
        <v>1</v>
      </c>
      <c r="N209" s="254" t="s">
        <v>47</v>
      </c>
      <c r="O209" s="91"/>
      <c r="P209" s="255">
        <f>O209*H209</f>
        <v>0</v>
      </c>
      <c r="Q209" s="255">
        <v>0.62275000000000003</v>
      </c>
      <c r="R209" s="255">
        <f>Q209*H209</f>
        <v>1.2455000000000001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231</v>
      </c>
      <c r="AT209" s="257" t="s">
        <v>226</v>
      </c>
      <c r="AU209" s="257" t="s">
        <v>91</v>
      </c>
      <c r="AY209" s="16" t="s">
        <v>224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6" t="s">
        <v>89</v>
      </c>
      <c r="BK209" s="258">
        <f>ROUND(I209*H209,2)</f>
        <v>0</v>
      </c>
      <c r="BL209" s="16" t="s">
        <v>231</v>
      </c>
      <c r="BM209" s="257" t="s">
        <v>791</v>
      </c>
    </row>
    <row r="210" s="13" customFormat="1">
      <c r="A210" s="13"/>
      <c r="B210" s="263"/>
      <c r="C210" s="264"/>
      <c r="D210" s="259" t="s">
        <v>263</v>
      </c>
      <c r="E210" s="273" t="s">
        <v>1</v>
      </c>
      <c r="F210" s="265" t="s">
        <v>792</v>
      </c>
      <c r="G210" s="264"/>
      <c r="H210" s="266">
        <v>2</v>
      </c>
      <c r="I210" s="267"/>
      <c r="J210" s="264"/>
      <c r="K210" s="264"/>
      <c r="L210" s="268"/>
      <c r="M210" s="269"/>
      <c r="N210" s="270"/>
      <c r="O210" s="270"/>
      <c r="P210" s="270"/>
      <c r="Q210" s="270"/>
      <c r="R210" s="270"/>
      <c r="S210" s="270"/>
      <c r="T210" s="27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2" t="s">
        <v>263</v>
      </c>
      <c r="AU210" s="272" t="s">
        <v>91</v>
      </c>
      <c r="AV210" s="13" t="s">
        <v>91</v>
      </c>
      <c r="AW210" s="13" t="s">
        <v>38</v>
      </c>
      <c r="AX210" s="13" t="s">
        <v>89</v>
      </c>
      <c r="AY210" s="272" t="s">
        <v>224</v>
      </c>
    </row>
    <row r="211" s="2" customFormat="1" ht="16.5" customHeight="1">
      <c r="A211" s="38"/>
      <c r="B211" s="39"/>
      <c r="C211" s="246" t="s">
        <v>371</v>
      </c>
      <c r="D211" s="246" t="s">
        <v>226</v>
      </c>
      <c r="E211" s="247" t="s">
        <v>793</v>
      </c>
      <c r="F211" s="248" t="s">
        <v>794</v>
      </c>
      <c r="G211" s="249" t="s">
        <v>239</v>
      </c>
      <c r="H211" s="250">
        <v>7.5999999999999996</v>
      </c>
      <c r="I211" s="251"/>
      <c r="J211" s="252">
        <f>ROUND(I211*H211,2)</f>
        <v>0</v>
      </c>
      <c r="K211" s="248" t="s">
        <v>230</v>
      </c>
      <c r="L211" s="44"/>
      <c r="M211" s="253" t="s">
        <v>1</v>
      </c>
      <c r="N211" s="254" t="s">
        <v>47</v>
      </c>
      <c r="O211" s="91"/>
      <c r="P211" s="255">
        <f>O211*H211</f>
        <v>0</v>
      </c>
      <c r="Q211" s="255">
        <v>0.00090799999999999995</v>
      </c>
      <c r="R211" s="255">
        <f>Q211*H211</f>
        <v>0.0069007999999999995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231</v>
      </c>
      <c r="AT211" s="257" t="s">
        <v>226</v>
      </c>
      <c r="AU211" s="257" t="s">
        <v>91</v>
      </c>
      <c r="AY211" s="16" t="s">
        <v>224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89</v>
      </c>
      <c r="BK211" s="258">
        <f>ROUND(I211*H211,2)</f>
        <v>0</v>
      </c>
      <c r="BL211" s="16" t="s">
        <v>231</v>
      </c>
      <c r="BM211" s="257" t="s">
        <v>795</v>
      </c>
    </row>
    <row r="212" s="13" customFormat="1">
      <c r="A212" s="13"/>
      <c r="B212" s="263"/>
      <c r="C212" s="264"/>
      <c r="D212" s="259" t="s">
        <v>263</v>
      </c>
      <c r="E212" s="273" t="s">
        <v>1</v>
      </c>
      <c r="F212" s="265" t="s">
        <v>796</v>
      </c>
      <c r="G212" s="264"/>
      <c r="H212" s="266">
        <v>7.5999999999999996</v>
      </c>
      <c r="I212" s="267"/>
      <c r="J212" s="264"/>
      <c r="K212" s="264"/>
      <c r="L212" s="268"/>
      <c r="M212" s="269"/>
      <c r="N212" s="270"/>
      <c r="O212" s="270"/>
      <c r="P212" s="270"/>
      <c r="Q212" s="270"/>
      <c r="R212" s="270"/>
      <c r="S212" s="270"/>
      <c r="T212" s="27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2" t="s">
        <v>263</v>
      </c>
      <c r="AU212" s="272" t="s">
        <v>91</v>
      </c>
      <c r="AV212" s="13" t="s">
        <v>91</v>
      </c>
      <c r="AW212" s="13" t="s">
        <v>38</v>
      </c>
      <c r="AX212" s="13" t="s">
        <v>89</v>
      </c>
      <c r="AY212" s="272" t="s">
        <v>224</v>
      </c>
    </row>
    <row r="213" s="2" customFormat="1" ht="16.5" customHeight="1">
      <c r="A213" s="38"/>
      <c r="B213" s="39"/>
      <c r="C213" s="246" t="s">
        <v>376</v>
      </c>
      <c r="D213" s="246" t="s">
        <v>226</v>
      </c>
      <c r="E213" s="247" t="s">
        <v>797</v>
      </c>
      <c r="F213" s="248" t="s">
        <v>798</v>
      </c>
      <c r="G213" s="249" t="s">
        <v>735</v>
      </c>
      <c r="H213" s="250">
        <v>1</v>
      </c>
      <c r="I213" s="251"/>
      <c r="J213" s="252">
        <f>ROUND(I213*H213,2)</f>
        <v>0</v>
      </c>
      <c r="K213" s="248" t="s">
        <v>1</v>
      </c>
      <c r="L213" s="44"/>
      <c r="M213" s="253" t="s">
        <v>1</v>
      </c>
      <c r="N213" s="254" t="s">
        <v>47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231</v>
      </c>
      <c r="AT213" s="257" t="s">
        <v>226</v>
      </c>
      <c r="AU213" s="257" t="s">
        <v>91</v>
      </c>
      <c r="AY213" s="16" t="s">
        <v>224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6" t="s">
        <v>89</v>
      </c>
      <c r="BK213" s="258">
        <f>ROUND(I213*H213,2)</f>
        <v>0</v>
      </c>
      <c r="BL213" s="16" t="s">
        <v>231</v>
      </c>
      <c r="BM213" s="257" t="s">
        <v>799</v>
      </c>
    </row>
    <row r="214" s="2" customFormat="1">
      <c r="A214" s="38"/>
      <c r="B214" s="39"/>
      <c r="C214" s="40"/>
      <c r="D214" s="259" t="s">
        <v>261</v>
      </c>
      <c r="E214" s="40"/>
      <c r="F214" s="260" t="s">
        <v>800</v>
      </c>
      <c r="G214" s="40"/>
      <c r="H214" s="40"/>
      <c r="I214" s="154"/>
      <c r="J214" s="40"/>
      <c r="K214" s="40"/>
      <c r="L214" s="44"/>
      <c r="M214" s="261"/>
      <c r="N214" s="262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6" t="s">
        <v>261</v>
      </c>
      <c r="AU214" s="16" t="s">
        <v>91</v>
      </c>
    </row>
    <row r="215" s="12" customFormat="1" ht="22.8" customHeight="1">
      <c r="A215" s="12"/>
      <c r="B215" s="230"/>
      <c r="C215" s="231"/>
      <c r="D215" s="232" t="s">
        <v>81</v>
      </c>
      <c r="E215" s="244" t="s">
        <v>231</v>
      </c>
      <c r="F215" s="244" t="s">
        <v>347</v>
      </c>
      <c r="G215" s="231"/>
      <c r="H215" s="231"/>
      <c r="I215" s="234"/>
      <c r="J215" s="245">
        <f>BK215</f>
        <v>0</v>
      </c>
      <c r="K215" s="231"/>
      <c r="L215" s="236"/>
      <c r="M215" s="237"/>
      <c r="N215" s="238"/>
      <c r="O215" s="238"/>
      <c r="P215" s="239">
        <f>SUM(P216:P246)</f>
        <v>0</v>
      </c>
      <c r="Q215" s="238"/>
      <c r="R215" s="239">
        <f>SUM(R216:R246)</f>
        <v>19.76394509</v>
      </c>
      <c r="S215" s="238"/>
      <c r="T215" s="240">
        <f>SUM(T216:T246)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1" t="s">
        <v>89</v>
      </c>
      <c r="AT215" s="242" t="s">
        <v>81</v>
      </c>
      <c r="AU215" s="242" t="s">
        <v>89</v>
      </c>
      <c r="AY215" s="241" t="s">
        <v>224</v>
      </c>
      <c r="BK215" s="243">
        <f>SUM(BK216:BK246)</f>
        <v>0</v>
      </c>
    </row>
    <row r="216" s="2" customFormat="1" ht="16.5" customHeight="1">
      <c r="A216" s="38"/>
      <c r="B216" s="39"/>
      <c r="C216" s="246" t="s">
        <v>382</v>
      </c>
      <c r="D216" s="246" t="s">
        <v>226</v>
      </c>
      <c r="E216" s="247" t="s">
        <v>801</v>
      </c>
      <c r="F216" s="248" t="s">
        <v>802</v>
      </c>
      <c r="G216" s="249" t="s">
        <v>268</v>
      </c>
      <c r="H216" s="250">
        <v>2.2250000000000001</v>
      </c>
      <c r="I216" s="251"/>
      <c r="J216" s="252">
        <f>ROUND(I216*H216,2)</f>
        <v>0</v>
      </c>
      <c r="K216" s="248" t="s">
        <v>1</v>
      </c>
      <c r="L216" s="44"/>
      <c r="M216" s="253" t="s">
        <v>1</v>
      </c>
      <c r="N216" s="254" t="s">
        <v>47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803</v>
      </c>
      <c r="AT216" s="257" t="s">
        <v>226</v>
      </c>
      <c r="AU216" s="257" t="s">
        <v>91</v>
      </c>
      <c r="AY216" s="16" t="s">
        <v>224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6" t="s">
        <v>89</v>
      </c>
      <c r="BK216" s="258">
        <f>ROUND(I216*H216,2)</f>
        <v>0</v>
      </c>
      <c r="BL216" s="16" t="s">
        <v>803</v>
      </c>
      <c r="BM216" s="257" t="s">
        <v>804</v>
      </c>
    </row>
    <row r="217" s="13" customFormat="1">
      <c r="A217" s="13"/>
      <c r="B217" s="263"/>
      <c r="C217" s="264"/>
      <c r="D217" s="259" t="s">
        <v>263</v>
      </c>
      <c r="E217" s="273" t="s">
        <v>1</v>
      </c>
      <c r="F217" s="265" t="s">
        <v>805</v>
      </c>
      <c r="G217" s="264"/>
      <c r="H217" s="266">
        <v>2.2250000000000001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2" t="s">
        <v>263</v>
      </c>
      <c r="AU217" s="272" t="s">
        <v>91</v>
      </c>
      <c r="AV217" s="13" t="s">
        <v>91</v>
      </c>
      <c r="AW217" s="13" t="s">
        <v>38</v>
      </c>
      <c r="AX217" s="13" t="s">
        <v>89</v>
      </c>
      <c r="AY217" s="272" t="s">
        <v>224</v>
      </c>
    </row>
    <row r="218" s="2" customFormat="1" ht="16.5" customHeight="1">
      <c r="A218" s="38"/>
      <c r="B218" s="39"/>
      <c r="C218" s="246" t="s">
        <v>386</v>
      </c>
      <c r="D218" s="246" t="s">
        <v>226</v>
      </c>
      <c r="E218" s="247" t="s">
        <v>806</v>
      </c>
      <c r="F218" s="248" t="s">
        <v>807</v>
      </c>
      <c r="G218" s="249" t="s">
        <v>268</v>
      </c>
      <c r="H218" s="250">
        <v>12.834</v>
      </c>
      <c r="I218" s="251"/>
      <c r="J218" s="252">
        <f>ROUND(I218*H218,2)</f>
        <v>0</v>
      </c>
      <c r="K218" s="248" t="s">
        <v>1</v>
      </c>
      <c r="L218" s="44"/>
      <c r="M218" s="253" t="s">
        <v>1</v>
      </c>
      <c r="N218" s="254" t="s">
        <v>47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803</v>
      </c>
      <c r="AT218" s="257" t="s">
        <v>226</v>
      </c>
      <c r="AU218" s="257" t="s">
        <v>91</v>
      </c>
      <c r="AY218" s="16" t="s">
        <v>224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6" t="s">
        <v>89</v>
      </c>
      <c r="BK218" s="258">
        <f>ROUND(I218*H218,2)</f>
        <v>0</v>
      </c>
      <c r="BL218" s="16" t="s">
        <v>803</v>
      </c>
      <c r="BM218" s="257" t="s">
        <v>808</v>
      </c>
    </row>
    <row r="219" s="13" customFormat="1">
      <c r="A219" s="13"/>
      <c r="B219" s="263"/>
      <c r="C219" s="264"/>
      <c r="D219" s="259" t="s">
        <v>263</v>
      </c>
      <c r="E219" s="273" t="s">
        <v>1</v>
      </c>
      <c r="F219" s="265" t="s">
        <v>809</v>
      </c>
      <c r="G219" s="264"/>
      <c r="H219" s="266">
        <v>12.834</v>
      </c>
      <c r="I219" s="267"/>
      <c r="J219" s="264"/>
      <c r="K219" s="264"/>
      <c r="L219" s="268"/>
      <c r="M219" s="269"/>
      <c r="N219" s="270"/>
      <c r="O219" s="270"/>
      <c r="P219" s="270"/>
      <c r="Q219" s="270"/>
      <c r="R219" s="270"/>
      <c r="S219" s="270"/>
      <c r="T219" s="27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2" t="s">
        <v>263</v>
      </c>
      <c r="AU219" s="272" t="s">
        <v>91</v>
      </c>
      <c r="AV219" s="13" t="s">
        <v>91</v>
      </c>
      <c r="AW219" s="13" t="s">
        <v>38</v>
      </c>
      <c r="AX219" s="13" t="s">
        <v>89</v>
      </c>
      <c r="AY219" s="272" t="s">
        <v>224</v>
      </c>
    </row>
    <row r="220" s="2" customFormat="1" ht="21.75" customHeight="1">
      <c r="A220" s="38"/>
      <c r="B220" s="39"/>
      <c r="C220" s="246" t="s">
        <v>392</v>
      </c>
      <c r="D220" s="246" t="s">
        <v>226</v>
      </c>
      <c r="E220" s="247" t="s">
        <v>810</v>
      </c>
      <c r="F220" s="248" t="s">
        <v>811</v>
      </c>
      <c r="G220" s="249" t="s">
        <v>229</v>
      </c>
      <c r="H220" s="250">
        <v>20.350000000000001</v>
      </c>
      <c r="I220" s="251"/>
      <c r="J220" s="252">
        <f>ROUND(I220*H220,2)</f>
        <v>0</v>
      </c>
      <c r="K220" s="248" t="s">
        <v>230</v>
      </c>
      <c r="L220" s="44"/>
      <c r="M220" s="253" t="s">
        <v>1</v>
      </c>
      <c r="N220" s="254" t="s">
        <v>47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231</v>
      </c>
      <c r="AT220" s="257" t="s">
        <v>226</v>
      </c>
      <c r="AU220" s="257" t="s">
        <v>91</v>
      </c>
      <c r="AY220" s="16" t="s">
        <v>224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6" t="s">
        <v>89</v>
      </c>
      <c r="BK220" s="258">
        <f>ROUND(I220*H220,2)</f>
        <v>0</v>
      </c>
      <c r="BL220" s="16" t="s">
        <v>231</v>
      </c>
      <c r="BM220" s="257" t="s">
        <v>812</v>
      </c>
    </row>
    <row r="221" s="13" customFormat="1">
      <c r="A221" s="13"/>
      <c r="B221" s="263"/>
      <c r="C221" s="264"/>
      <c r="D221" s="259" t="s">
        <v>263</v>
      </c>
      <c r="E221" s="273" t="s">
        <v>1</v>
      </c>
      <c r="F221" s="265" t="s">
        <v>813</v>
      </c>
      <c r="G221" s="264"/>
      <c r="H221" s="266">
        <v>20.350000000000001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2" t="s">
        <v>263</v>
      </c>
      <c r="AU221" s="272" t="s">
        <v>91</v>
      </c>
      <c r="AV221" s="13" t="s">
        <v>91</v>
      </c>
      <c r="AW221" s="13" t="s">
        <v>38</v>
      </c>
      <c r="AX221" s="13" t="s">
        <v>89</v>
      </c>
      <c r="AY221" s="272" t="s">
        <v>224</v>
      </c>
    </row>
    <row r="222" s="2" customFormat="1" ht="16.5" customHeight="1">
      <c r="A222" s="38"/>
      <c r="B222" s="39"/>
      <c r="C222" s="246" t="s">
        <v>397</v>
      </c>
      <c r="D222" s="246" t="s">
        <v>226</v>
      </c>
      <c r="E222" s="247" t="s">
        <v>814</v>
      </c>
      <c r="F222" s="248" t="s">
        <v>815</v>
      </c>
      <c r="G222" s="249" t="s">
        <v>247</v>
      </c>
      <c r="H222" s="250">
        <v>2.3919999999999999</v>
      </c>
      <c r="I222" s="251"/>
      <c r="J222" s="252">
        <f>ROUND(I222*H222,2)</f>
        <v>0</v>
      </c>
      <c r="K222" s="248" t="s">
        <v>230</v>
      </c>
      <c r="L222" s="44"/>
      <c r="M222" s="253" t="s">
        <v>1</v>
      </c>
      <c r="N222" s="254" t="s">
        <v>47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231</v>
      </c>
      <c r="AT222" s="257" t="s">
        <v>226</v>
      </c>
      <c r="AU222" s="257" t="s">
        <v>91</v>
      </c>
      <c r="AY222" s="16" t="s">
        <v>224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89</v>
      </c>
      <c r="BK222" s="258">
        <f>ROUND(I222*H222,2)</f>
        <v>0</v>
      </c>
      <c r="BL222" s="16" t="s">
        <v>231</v>
      </c>
      <c r="BM222" s="257" t="s">
        <v>816</v>
      </c>
    </row>
    <row r="223" s="13" customFormat="1">
      <c r="A223" s="13"/>
      <c r="B223" s="263"/>
      <c r="C223" s="264"/>
      <c r="D223" s="259" t="s">
        <v>263</v>
      </c>
      <c r="E223" s="273" t="s">
        <v>1</v>
      </c>
      <c r="F223" s="265" t="s">
        <v>817</v>
      </c>
      <c r="G223" s="264"/>
      <c r="H223" s="266">
        <v>2.3919999999999999</v>
      </c>
      <c r="I223" s="267"/>
      <c r="J223" s="264"/>
      <c r="K223" s="264"/>
      <c r="L223" s="268"/>
      <c r="M223" s="269"/>
      <c r="N223" s="270"/>
      <c r="O223" s="270"/>
      <c r="P223" s="270"/>
      <c r="Q223" s="270"/>
      <c r="R223" s="270"/>
      <c r="S223" s="270"/>
      <c r="T223" s="27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2" t="s">
        <v>263</v>
      </c>
      <c r="AU223" s="272" t="s">
        <v>91</v>
      </c>
      <c r="AV223" s="13" t="s">
        <v>91</v>
      </c>
      <c r="AW223" s="13" t="s">
        <v>38</v>
      </c>
      <c r="AX223" s="13" t="s">
        <v>89</v>
      </c>
      <c r="AY223" s="272" t="s">
        <v>224</v>
      </c>
    </row>
    <row r="224" s="2" customFormat="1" ht="21.75" customHeight="1">
      <c r="A224" s="38"/>
      <c r="B224" s="39"/>
      <c r="C224" s="246" t="s">
        <v>401</v>
      </c>
      <c r="D224" s="246" t="s">
        <v>226</v>
      </c>
      <c r="E224" s="247" t="s">
        <v>818</v>
      </c>
      <c r="F224" s="248" t="s">
        <v>819</v>
      </c>
      <c r="G224" s="249" t="s">
        <v>229</v>
      </c>
      <c r="H224" s="250">
        <v>14.9</v>
      </c>
      <c r="I224" s="251"/>
      <c r="J224" s="252">
        <f>ROUND(I224*H224,2)</f>
        <v>0</v>
      </c>
      <c r="K224" s="248" t="s">
        <v>230</v>
      </c>
      <c r="L224" s="44"/>
      <c r="M224" s="253" t="s">
        <v>1</v>
      </c>
      <c r="N224" s="254" t="s">
        <v>47</v>
      </c>
      <c r="O224" s="91"/>
      <c r="P224" s="255">
        <f>O224*H224</f>
        <v>0</v>
      </c>
      <c r="Q224" s="255">
        <v>0.017870259999999999</v>
      </c>
      <c r="R224" s="255">
        <f>Q224*H224</f>
        <v>0.26626687399999999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231</v>
      </c>
      <c r="AT224" s="257" t="s">
        <v>226</v>
      </c>
      <c r="AU224" s="257" t="s">
        <v>91</v>
      </c>
      <c r="AY224" s="16" t="s">
        <v>224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6" t="s">
        <v>89</v>
      </c>
      <c r="BK224" s="258">
        <f>ROUND(I224*H224,2)</f>
        <v>0</v>
      </c>
      <c r="BL224" s="16" t="s">
        <v>231</v>
      </c>
      <c r="BM224" s="257" t="s">
        <v>820</v>
      </c>
    </row>
    <row r="225" s="13" customFormat="1">
      <c r="A225" s="13"/>
      <c r="B225" s="263"/>
      <c r="C225" s="264"/>
      <c r="D225" s="259" t="s">
        <v>263</v>
      </c>
      <c r="E225" s="273" t="s">
        <v>1</v>
      </c>
      <c r="F225" s="265" t="s">
        <v>821</v>
      </c>
      <c r="G225" s="264"/>
      <c r="H225" s="266">
        <v>14.9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2" t="s">
        <v>263</v>
      </c>
      <c r="AU225" s="272" t="s">
        <v>91</v>
      </c>
      <c r="AV225" s="13" t="s">
        <v>91</v>
      </c>
      <c r="AW225" s="13" t="s">
        <v>38</v>
      </c>
      <c r="AX225" s="13" t="s">
        <v>89</v>
      </c>
      <c r="AY225" s="272" t="s">
        <v>224</v>
      </c>
    </row>
    <row r="226" s="2" customFormat="1" ht="21.75" customHeight="1">
      <c r="A226" s="38"/>
      <c r="B226" s="39"/>
      <c r="C226" s="246" t="s">
        <v>405</v>
      </c>
      <c r="D226" s="246" t="s">
        <v>226</v>
      </c>
      <c r="E226" s="247" t="s">
        <v>822</v>
      </c>
      <c r="F226" s="248" t="s">
        <v>823</v>
      </c>
      <c r="G226" s="249" t="s">
        <v>229</v>
      </c>
      <c r="H226" s="250">
        <v>14.9</v>
      </c>
      <c r="I226" s="251"/>
      <c r="J226" s="252">
        <f>ROUND(I226*H226,2)</f>
        <v>0</v>
      </c>
      <c r="K226" s="248" t="s">
        <v>230</v>
      </c>
      <c r="L226" s="44"/>
      <c r="M226" s="253" t="s">
        <v>1</v>
      </c>
      <c r="N226" s="254" t="s">
        <v>47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231</v>
      </c>
      <c r="AT226" s="257" t="s">
        <v>226</v>
      </c>
      <c r="AU226" s="257" t="s">
        <v>91</v>
      </c>
      <c r="AY226" s="16" t="s">
        <v>224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6" t="s">
        <v>89</v>
      </c>
      <c r="BK226" s="258">
        <f>ROUND(I226*H226,2)</f>
        <v>0</v>
      </c>
      <c r="BL226" s="16" t="s">
        <v>231</v>
      </c>
      <c r="BM226" s="257" t="s">
        <v>824</v>
      </c>
    </row>
    <row r="227" s="2" customFormat="1" ht="16.5" customHeight="1">
      <c r="A227" s="38"/>
      <c r="B227" s="39"/>
      <c r="C227" s="246" t="s">
        <v>410</v>
      </c>
      <c r="D227" s="246" t="s">
        <v>226</v>
      </c>
      <c r="E227" s="247" t="s">
        <v>825</v>
      </c>
      <c r="F227" s="248" t="s">
        <v>826</v>
      </c>
      <c r="G227" s="249" t="s">
        <v>268</v>
      </c>
      <c r="H227" s="250">
        <v>0.20999999999999999</v>
      </c>
      <c r="I227" s="251"/>
      <c r="J227" s="252">
        <f>ROUND(I227*H227,2)</f>
        <v>0</v>
      </c>
      <c r="K227" s="248" t="s">
        <v>230</v>
      </c>
      <c r="L227" s="44"/>
      <c r="M227" s="253" t="s">
        <v>1</v>
      </c>
      <c r="N227" s="254" t="s">
        <v>47</v>
      </c>
      <c r="O227" s="91"/>
      <c r="P227" s="255">
        <f>O227*H227</f>
        <v>0</v>
      </c>
      <c r="Q227" s="255">
        <v>1.0589796</v>
      </c>
      <c r="R227" s="255">
        <f>Q227*H227</f>
        <v>0.22238571599999998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231</v>
      </c>
      <c r="AT227" s="257" t="s">
        <v>226</v>
      </c>
      <c r="AU227" s="257" t="s">
        <v>91</v>
      </c>
      <c r="AY227" s="16" t="s">
        <v>224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6" t="s">
        <v>89</v>
      </c>
      <c r="BK227" s="258">
        <f>ROUND(I227*H227,2)</f>
        <v>0</v>
      </c>
      <c r="BL227" s="16" t="s">
        <v>231</v>
      </c>
      <c r="BM227" s="257" t="s">
        <v>827</v>
      </c>
    </row>
    <row r="228" s="13" customFormat="1">
      <c r="A228" s="13"/>
      <c r="B228" s="263"/>
      <c r="C228" s="264"/>
      <c r="D228" s="259" t="s">
        <v>263</v>
      </c>
      <c r="E228" s="273" t="s">
        <v>1</v>
      </c>
      <c r="F228" s="265" t="s">
        <v>828</v>
      </c>
      <c r="G228" s="264"/>
      <c r="H228" s="266">
        <v>0.20999999999999999</v>
      </c>
      <c r="I228" s="267"/>
      <c r="J228" s="264"/>
      <c r="K228" s="264"/>
      <c r="L228" s="268"/>
      <c r="M228" s="269"/>
      <c r="N228" s="270"/>
      <c r="O228" s="270"/>
      <c r="P228" s="270"/>
      <c r="Q228" s="270"/>
      <c r="R228" s="270"/>
      <c r="S228" s="270"/>
      <c r="T228" s="27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2" t="s">
        <v>263</v>
      </c>
      <c r="AU228" s="272" t="s">
        <v>91</v>
      </c>
      <c r="AV228" s="13" t="s">
        <v>91</v>
      </c>
      <c r="AW228" s="13" t="s">
        <v>38</v>
      </c>
      <c r="AX228" s="13" t="s">
        <v>89</v>
      </c>
      <c r="AY228" s="272" t="s">
        <v>224</v>
      </c>
    </row>
    <row r="229" s="2" customFormat="1" ht="16.5" customHeight="1">
      <c r="A229" s="38"/>
      <c r="B229" s="39"/>
      <c r="C229" s="246" t="s">
        <v>414</v>
      </c>
      <c r="D229" s="246" t="s">
        <v>226</v>
      </c>
      <c r="E229" s="247" t="s">
        <v>829</v>
      </c>
      <c r="F229" s="248" t="s">
        <v>830</v>
      </c>
      <c r="G229" s="249" t="s">
        <v>268</v>
      </c>
      <c r="H229" s="250">
        <v>21.329999999999998</v>
      </c>
      <c r="I229" s="251"/>
      <c r="J229" s="252">
        <f>ROUND(I229*H229,2)</f>
        <v>0</v>
      </c>
      <c r="K229" s="248" t="s">
        <v>1</v>
      </c>
      <c r="L229" s="44"/>
      <c r="M229" s="253" t="s">
        <v>1</v>
      </c>
      <c r="N229" s="254" t="s">
        <v>47</v>
      </c>
      <c r="O229" s="91"/>
      <c r="P229" s="255">
        <f>O229*H229</f>
        <v>0</v>
      </c>
      <c r="Q229" s="255">
        <v>0.057790000000000001</v>
      </c>
      <c r="R229" s="255">
        <f>Q229*H229</f>
        <v>1.2326606999999998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231</v>
      </c>
      <c r="AT229" s="257" t="s">
        <v>226</v>
      </c>
      <c r="AU229" s="257" t="s">
        <v>91</v>
      </c>
      <c r="AY229" s="16" t="s">
        <v>224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6" t="s">
        <v>89</v>
      </c>
      <c r="BK229" s="258">
        <f>ROUND(I229*H229,2)</f>
        <v>0</v>
      </c>
      <c r="BL229" s="16" t="s">
        <v>231</v>
      </c>
      <c r="BM229" s="257" t="s">
        <v>831</v>
      </c>
    </row>
    <row r="230" s="2" customFormat="1">
      <c r="A230" s="38"/>
      <c r="B230" s="39"/>
      <c r="C230" s="40"/>
      <c r="D230" s="259" t="s">
        <v>261</v>
      </c>
      <c r="E230" s="40"/>
      <c r="F230" s="260" t="s">
        <v>832</v>
      </c>
      <c r="G230" s="40"/>
      <c r="H230" s="40"/>
      <c r="I230" s="154"/>
      <c r="J230" s="40"/>
      <c r="K230" s="40"/>
      <c r="L230" s="44"/>
      <c r="M230" s="261"/>
      <c r="N230" s="262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6" t="s">
        <v>261</v>
      </c>
      <c r="AU230" s="16" t="s">
        <v>91</v>
      </c>
    </row>
    <row r="231" s="13" customFormat="1">
      <c r="A231" s="13"/>
      <c r="B231" s="263"/>
      <c r="C231" s="264"/>
      <c r="D231" s="259" t="s">
        <v>263</v>
      </c>
      <c r="E231" s="273" t="s">
        <v>1</v>
      </c>
      <c r="F231" s="265" t="s">
        <v>833</v>
      </c>
      <c r="G231" s="264"/>
      <c r="H231" s="266">
        <v>21.329999999999998</v>
      </c>
      <c r="I231" s="267"/>
      <c r="J231" s="264"/>
      <c r="K231" s="264"/>
      <c r="L231" s="268"/>
      <c r="M231" s="269"/>
      <c r="N231" s="270"/>
      <c r="O231" s="270"/>
      <c r="P231" s="270"/>
      <c r="Q231" s="270"/>
      <c r="R231" s="270"/>
      <c r="S231" s="270"/>
      <c r="T231" s="27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2" t="s">
        <v>263</v>
      </c>
      <c r="AU231" s="272" t="s">
        <v>91</v>
      </c>
      <c r="AV231" s="13" t="s">
        <v>91</v>
      </c>
      <c r="AW231" s="13" t="s">
        <v>38</v>
      </c>
      <c r="AX231" s="13" t="s">
        <v>89</v>
      </c>
      <c r="AY231" s="272" t="s">
        <v>224</v>
      </c>
    </row>
    <row r="232" s="2" customFormat="1" ht="21.75" customHeight="1">
      <c r="A232" s="38"/>
      <c r="B232" s="39"/>
      <c r="C232" s="246" t="s">
        <v>419</v>
      </c>
      <c r="D232" s="246" t="s">
        <v>226</v>
      </c>
      <c r="E232" s="247" t="s">
        <v>834</v>
      </c>
      <c r="F232" s="248" t="s">
        <v>835</v>
      </c>
      <c r="G232" s="249" t="s">
        <v>229</v>
      </c>
      <c r="H232" s="250">
        <v>49.399999999999999</v>
      </c>
      <c r="I232" s="251"/>
      <c r="J232" s="252">
        <f>ROUND(I232*H232,2)</f>
        <v>0</v>
      </c>
      <c r="K232" s="248" t="s">
        <v>230</v>
      </c>
      <c r="L232" s="44"/>
      <c r="M232" s="253" t="s">
        <v>1</v>
      </c>
      <c r="N232" s="254" t="s">
        <v>47</v>
      </c>
      <c r="O232" s="91"/>
      <c r="P232" s="255">
        <f>O232*H232</f>
        <v>0</v>
      </c>
      <c r="Q232" s="255">
        <v>0</v>
      </c>
      <c r="R232" s="255">
        <f>Q232*H232</f>
        <v>0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231</v>
      </c>
      <c r="AT232" s="257" t="s">
        <v>226</v>
      </c>
      <c r="AU232" s="257" t="s">
        <v>91</v>
      </c>
      <c r="AY232" s="16" t="s">
        <v>224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6" t="s">
        <v>89</v>
      </c>
      <c r="BK232" s="258">
        <f>ROUND(I232*H232,2)</f>
        <v>0</v>
      </c>
      <c r="BL232" s="16" t="s">
        <v>231</v>
      </c>
      <c r="BM232" s="257" t="s">
        <v>836</v>
      </c>
    </row>
    <row r="233" s="13" customFormat="1">
      <c r="A233" s="13"/>
      <c r="B233" s="263"/>
      <c r="C233" s="264"/>
      <c r="D233" s="259" t="s">
        <v>263</v>
      </c>
      <c r="E233" s="273" t="s">
        <v>1</v>
      </c>
      <c r="F233" s="265" t="s">
        <v>837</v>
      </c>
      <c r="G233" s="264"/>
      <c r="H233" s="266">
        <v>49.399999999999999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2" t="s">
        <v>263</v>
      </c>
      <c r="AU233" s="272" t="s">
        <v>91</v>
      </c>
      <c r="AV233" s="13" t="s">
        <v>91</v>
      </c>
      <c r="AW233" s="13" t="s">
        <v>38</v>
      </c>
      <c r="AX233" s="13" t="s">
        <v>89</v>
      </c>
      <c r="AY233" s="272" t="s">
        <v>224</v>
      </c>
    </row>
    <row r="234" s="2" customFormat="1" ht="21.75" customHeight="1">
      <c r="A234" s="38"/>
      <c r="B234" s="39"/>
      <c r="C234" s="246" t="s">
        <v>424</v>
      </c>
      <c r="D234" s="246" t="s">
        <v>226</v>
      </c>
      <c r="E234" s="247" t="s">
        <v>838</v>
      </c>
      <c r="F234" s="248" t="s">
        <v>839</v>
      </c>
      <c r="G234" s="249" t="s">
        <v>229</v>
      </c>
      <c r="H234" s="250">
        <v>4.4500000000000002</v>
      </c>
      <c r="I234" s="251"/>
      <c r="J234" s="252">
        <f>ROUND(I234*H234,2)</f>
        <v>0</v>
      </c>
      <c r="K234" s="248" t="s">
        <v>230</v>
      </c>
      <c r="L234" s="44"/>
      <c r="M234" s="253" t="s">
        <v>1</v>
      </c>
      <c r="N234" s="254" t="s">
        <v>47</v>
      </c>
      <c r="O234" s="91"/>
      <c r="P234" s="255">
        <f>O234*H234</f>
        <v>0</v>
      </c>
      <c r="Q234" s="255">
        <v>0.02102</v>
      </c>
      <c r="R234" s="255">
        <f>Q234*H234</f>
        <v>0.093539000000000011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231</v>
      </c>
      <c r="AT234" s="257" t="s">
        <v>226</v>
      </c>
      <c r="AU234" s="257" t="s">
        <v>91</v>
      </c>
      <c r="AY234" s="16" t="s">
        <v>224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6" t="s">
        <v>89</v>
      </c>
      <c r="BK234" s="258">
        <f>ROUND(I234*H234,2)</f>
        <v>0</v>
      </c>
      <c r="BL234" s="16" t="s">
        <v>231</v>
      </c>
      <c r="BM234" s="257" t="s">
        <v>840</v>
      </c>
    </row>
    <row r="235" s="2" customFormat="1">
      <c r="A235" s="38"/>
      <c r="B235" s="39"/>
      <c r="C235" s="40"/>
      <c r="D235" s="259" t="s">
        <v>261</v>
      </c>
      <c r="E235" s="40"/>
      <c r="F235" s="260" t="s">
        <v>841</v>
      </c>
      <c r="G235" s="40"/>
      <c r="H235" s="40"/>
      <c r="I235" s="154"/>
      <c r="J235" s="40"/>
      <c r="K235" s="40"/>
      <c r="L235" s="44"/>
      <c r="M235" s="261"/>
      <c r="N235" s="262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6" t="s">
        <v>261</v>
      </c>
      <c r="AU235" s="16" t="s">
        <v>91</v>
      </c>
    </row>
    <row r="236" s="13" customFormat="1">
      <c r="A236" s="13"/>
      <c r="B236" s="263"/>
      <c r="C236" s="264"/>
      <c r="D236" s="259" t="s">
        <v>263</v>
      </c>
      <c r="E236" s="273" t="s">
        <v>1</v>
      </c>
      <c r="F236" s="265" t="s">
        <v>842</v>
      </c>
      <c r="G236" s="264"/>
      <c r="H236" s="266">
        <v>4.4500000000000002</v>
      </c>
      <c r="I236" s="267"/>
      <c r="J236" s="264"/>
      <c r="K236" s="264"/>
      <c r="L236" s="268"/>
      <c r="M236" s="269"/>
      <c r="N236" s="270"/>
      <c r="O236" s="270"/>
      <c r="P236" s="270"/>
      <c r="Q236" s="270"/>
      <c r="R236" s="270"/>
      <c r="S236" s="270"/>
      <c r="T236" s="27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2" t="s">
        <v>263</v>
      </c>
      <c r="AU236" s="272" t="s">
        <v>91</v>
      </c>
      <c r="AV236" s="13" t="s">
        <v>91</v>
      </c>
      <c r="AW236" s="13" t="s">
        <v>38</v>
      </c>
      <c r="AX236" s="13" t="s">
        <v>89</v>
      </c>
      <c r="AY236" s="272" t="s">
        <v>224</v>
      </c>
    </row>
    <row r="237" s="2" customFormat="1" ht="21.75" customHeight="1">
      <c r="A237" s="38"/>
      <c r="B237" s="39"/>
      <c r="C237" s="246" t="s">
        <v>433</v>
      </c>
      <c r="D237" s="246" t="s">
        <v>226</v>
      </c>
      <c r="E237" s="247" t="s">
        <v>843</v>
      </c>
      <c r="F237" s="248" t="s">
        <v>844</v>
      </c>
      <c r="G237" s="249" t="s">
        <v>229</v>
      </c>
      <c r="H237" s="250">
        <v>8.9000000000000004</v>
      </c>
      <c r="I237" s="251"/>
      <c r="J237" s="252">
        <f>ROUND(I237*H237,2)</f>
        <v>0</v>
      </c>
      <c r="K237" s="248" t="s">
        <v>230</v>
      </c>
      <c r="L237" s="44"/>
      <c r="M237" s="253" t="s">
        <v>1</v>
      </c>
      <c r="N237" s="254" t="s">
        <v>47</v>
      </c>
      <c r="O237" s="91"/>
      <c r="P237" s="255">
        <f>O237*H237</f>
        <v>0</v>
      </c>
      <c r="Q237" s="255">
        <v>0.02102</v>
      </c>
      <c r="R237" s="255">
        <f>Q237*H237</f>
        <v>0.18707800000000002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231</v>
      </c>
      <c r="AT237" s="257" t="s">
        <v>226</v>
      </c>
      <c r="AU237" s="257" t="s">
        <v>91</v>
      </c>
      <c r="AY237" s="16" t="s">
        <v>224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6" t="s">
        <v>89</v>
      </c>
      <c r="BK237" s="258">
        <f>ROUND(I237*H237,2)</f>
        <v>0</v>
      </c>
      <c r="BL237" s="16" t="s">
        <v>231</v>
      </c>
      <c r="BM237" s="257" t="s">
        <v>845</v>
      </c>
    </row>
    <row r="238" s="13" customFormat="1">
      <c r="A238" s="13"/>
      <c r="B238" s="263"/>
      <c r="C238" s="264"/>
      <c r="D238" s="259" t="s">
        <v>263</v>
      </c>
      <c r="E238" s="273" t="s">
        <v>1</v>
      </c>
      <c r="F238" s="265" t="s">
        <v>846</v>
      </c>
      <c r="G238" s="264"/>
      <c r="H238" s="266">
        <v>8.9000000000000004</v>
      </c>
      <c r="I238" s="267"/>
      <c r="J238" s="264"/>
      <c r="K238" s="264"/>
      <c r="L238" s="268"/>
      <c r="M238" s="269"/>
      <c r="N238" s="270"/>
      <c r="O238" s="270"/>
      <c r="P238" s="270"/>
      <c r="Q238" s="270"/>
      <c r="R238" s="270"/>
      <c r="S238" s="270"/>
      <c r="T238" s="27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2" t="s">
        <v>263</v>
      </c>
      <c r="AU238" s="272" t="s">
        <v>91</v>
      </c>
      <c r="AV238" s="13" t="s">
        <v>91</v>
      </c>
      <c r="AW238" s="13" t="s">
        <v>38</v>
      </c>
      <c r="AX238" s="13" t="s">
        <v>89</v>
      </c>
      <c r="AY238" s="272" t="s">
        <v>224</v>
      </c>
    </row>
    <row r="239" s="2" customFormat="1" ht="21.75" customHeight="1">
      <c r="A239" s="38"/>
      <c r="B239" s="39"/>
      <c r="C239" s="246" t="s">
        <v>28</v>
      </c>
      <c r="D239" s="246" t="s">
        <v>226</v>
      </c>
      <c r="E239" s="247" t="s">
        <v>847</v>
      </c>
      <c r="F239" s="248" t="s">
        <v>848</v>
      </c>
      <c r="G239" s="249" t="s">
        <v>229</v>
      </c>
      <c r="H239" s="250">
        <v>0.47999999999999998</v>
      </c>
      <c r="I239" s="251"/>
      <c r="J239" s="252">
        <f>ROUND(I239*H239,2)</f>
        <v>0</v>
      </c>
      <c r="K239" s="248" t="s">
        <v>230</v>
      </c>
      <c r="L239" s="44"/>
      <c r="M239" s="253" t="s">
        <v>1</v>
      </c>
      <c r="N239" s="254" t="s">
        <v>47</v>
      </c>
      <c r="O239" s="91"/>
      <c r="P239" s="255">
        <f>O239*H239</f>
        <v>0</v>
      </c>
      <c r="Q239" s="255">
        <v>0.026450000000000001</v>
      </c>
      <c r="R239" s="255">
        <f>Q239*H239</f>
        <v>0.012696000000000001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231</v>
      </c>
      <c r="AT239" s="257" t="s">
        <v>226</v>
      </c>
      <c r="AU239" s="257" t="s">
        <v>91</v>
      </c>
      <c r="AY239" s="16" t="s">
        <v>224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6" t="s">
        <v>89</v>
      </c>
      <c r="BK239" s="258">
        <f>ROUND(I239*H239,2)</f>
        <v>0</v>
      </c>
      <c r="BL239" s="16" t="s">
        <v>231</v>
      </c>
      <c r="BM239" s="257" t="s">
        <v>849</v>
      </c>
    </row>
    <row r="240" s="13" customFormat="1">
      <c r="A240" s="13"/>
      <c r="B240" s="263"/>
      <c r="C240" s="264"/>
      <c r="D240" s="259" t="s">
        <v>263</v>
      </c>
      <c r="E240" s="273" t="s">
        <v>1</v>
      </c>
      <c r="F240" s="265" t="s">
        <v>850</v>
      </c>
      <c r="G240" s="264"/>
      <c r="H240" s="266">
        <v>0.47999999999999998</v>
      </c>
      <c r="I240" s="267"/>
      <c r="J240" s="264"/>
      <c r="K240" s="264"/>
      <c r="L240" s="268"/>
      <c r="M240" s="269"/>
      <c r="N240" s="270"/>
      <c r="O240" s="270"/>
      <c r="P240" s="270"/>
      <c r="Q240" s="270"/>
      <c r="R240" s="270"/>
      <c r="S240" s="270"/>
      <c r="T240" s="27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2" t="s">
        <v>263</v>
      </c>
      <c r="AU240" s="272" t="s">
        <v>91</v>
      </c>
      <c r="AV240" s="13" t="s">
        <v>91</v>
      </c>
      <c r="AW240" s="13" t="s">
        <v>38</v>
      </c>
      <c r="AX240" s="13" t="s">
        <v>89</v>
      </c>
      <c r="AY240" s="272" t="s">
        <v>224</v>
      </c>
    </row>
    <row r="241" s="2" customFormat="1" ht="21.75" customHeight="1">
      <c r="A241" s="38"/>
      <c r="B241" s="39"/>
      <c r="C241" s="246" t="s">
        <v>443</v>
      </c>
      <c r="D241" s="246" t="s">
        <v>226</v>
      </c>
      <c r="E241" s="247" t="s">
        <v>851</v>
      </c>
      <c r="F241" s="248" t="s">
        <v>852</v>
      </c>
      <c r="G241" s="249" t="s">
        <v>229</v>
      </c>
      <c r="H241" s="250">
        <v>0.47999999999999998</v>
      </c>
      <c r="I241" s="251"/>
      <c r="J241" s="252">
        <f>ROUND(I241*H241,2)</f>
        <v>0</v>
      </c>
      <c r="K241" s="248" t="s">
        <v>230</v>
      </c>
      <c r="L241" s="44"/>
      <c r="M241" s="253" t="s">
        <v>1</v>
      </c>
      <c r="N241" s="254" t="s">
        <v>47</v>
      </c>
      <c r="O241" s="91"/>
      <c r="P241" s="255">
        <f>O241*H241</f>
        <v>0</v>
      </c>
      <c r="Q241" s="255">
        <v>0.026450000000000001</v>
      </c>
      <c r="R241" s="255">
        <f>Q241*H241</f>
        <v>0.012696000000000001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231</v>
      </c>
      <c r="AT241" s="257" t="s">
        <v>226</v>
      </c>
      <c r="AU241" s="257" t="s">
        <v>91</v>
      </c>
      <c r="AY241" s="16" t="s">
        <v>224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6" t="s">
        <v>89</v>
      </c>
      <c r="BK241" s="258">
        <f>ROUND(I241*H241,2)</f>
        <v>0</v>
      </c>
      <c r="BL241" s="16" t="s">
        <v>231</v>
      </c>
      <c r="BM241" s="257" t="s">
        <v>853</v>
      </c>
    </row>
    <row r="242" s="2" customFormat="1" ht="21.75" customHeight="1">
      <c r="A242" s="38"/>
      <c r="B242" s="39"/>
      <c r="C242" s="246" t="s">
        <v>448</v>
      </c>
      <c r="D242" s="246" t="s">
        <v>226</v>
      </c>
      <c r="E242" s="247" t="s">
        <v>372</v>
      </c>
      <c r="F242" s="248" t="s">
        <v>373</v>
      </c>
      <c r="G242" s="249" t="s">
        <v>229</v>
      </c>
      <c r="H242" s="250">
        <v>17.199999999999999</v>
      </c>
      <c r="I242" s="251"/>
      <c r="J242" s="252">
        <f>ROUND(I242*H242,2)</f>
        <v>0</v>
      </c>
      <c r="K242" s="248" t="s">
        <v>230</v>
      </c>
      <c r="L242" s="44"/>
      <c r="M242" s="253" t="s">
        <v>1</v>
      </c>
      <c r="N242" s="254" t="s">
        <v>47</v>
      </c>
      <c r="O242" s="91"/>
      <c r="P242" s="255">
        <f>O242*H242</f>
        <v>0</v>
      </c>
      <c r="Q242" s="255">
        <v>1.031199</v>
      </c>
      <c r="R242" s="255">
        <f>Q242*H242</f>
        <v>17.736622799999999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231</v>
      </c>
      <c r="AT242" s="257" t="s">
        <v>226</v>
      </c>
      <c r="AU242" s="257" t="s">
        <v>91</v>
      </c>
      <c r="AY242" s="16" t="s">
        <v>224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6" t="s">
        <v>89</v>
      </c>
      <c r="BK242" s="258">
        <f>ROUND(I242*H242,2)</f>
        <v>0</v>
      </c>
      <c r="BL242" s="16" t="s">
        <v>231</v>
      </c>
      <c r="BM242" s="257" t="s">
        <v>854</v>
      </c>
    </row>
    <row r="243" s="2" customFormat="1">
      <c r="A243" s="38"/>
      <c r="B243" s="39"/>
      <c r="C243" s="40"/>
      <c r="D243" s="259" t="s">
        <v>261</v>
      </c>
      <c r="E243" s="40"/>
      <c r="F243" s="260" t="s">
        <v>855</v>
      </c>
      <c r="G243" s="40"/>
      <c r="H243" s="40"/>
      <c r="I243" s="154"/>
      <c r="J243" s="40"/>
      <c r="K243" s="40"/>
      <c r="L243" s="44"/>
      <c r="M243" s="261"/>
      <c r="N243" s="26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6" t="s">
        <v>261</v>
      </c>
      <c r="AU243" s="16" t="s">
        <v>91</v>
      </c>
    </row>
    <row r="244" s="13" customFormat="1">
      <c r="A244" s="13"/>
      <c r="B244" s="263"/>
      <c r="C244" s="264"/>
      <c r="D244" s="259" t="s">
        <v>263</v>
      </c>
      <c r="E244" s="273" t="s">
        <v>1</v>
      </c>
      <c r="F244" s="265" t="s">
        <v>856</v>
      </c>
      <c r="G244" s="264"/>
      <c r="H244" s="266">
        <v>4</v>
      </c>
      <c r="I244" s="267"/>
      <c r="J244" s="264"/>
      <c r="K244" s="264"/>
      <c r="L244" s="268"/>
      <c r="M244" s="269"/>
      <c r="N244" s="270"/>
      <c r="O244" s="270"/>
      <c r="P244" s="270"/>
      <c r="Q244" s="270"/>
      <c r="R244" s="270"/>
      <c r="S244" s="270"/>
      <c r="T244" s="27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2" t="s">
        <v>263</v>
      </c>
      <c r="AU244" s="272" t="s">
        <v>91</v>
      </c>
      <c r="AV244" s="13" t="s">
        <v>91</v>
      </c>
      <c r="AW244" s="13" t="s">
        <v>38</v>
      </c>
      <c r="AX244" s="13" t="s">
        <v>82</v>
      </c>
      <c r="AY244" s="272" t="s">
        <v>224</v>
      </c>
    </row>
    <row r="245" s="13" customFormat="1">
      <c r="A245" s="13"/>
      <c r="B245" s="263"/>
      <c r="C245" s="264"/>
      <c r="D245" s="259" t="s">
        <v>263</v>
      </c>
      <c r="E245" s="273" t="s">
        <v>1</v>
      </c>
      <c r="F245" s="265" t="s">
        <v>857</v>
      </c>
      <c r="G245" s="264"/>
      <c r="H245" s="266">
        <v>13.199999999999999</v>
      </c>
      <c r="I245" s="267"/>
      <c r="J245" s="264"/>
      <c r="K245" s="264"/>
      <c r="L245" s="268"/>
      <c r="M245" s="269"/>
      <c r="N245" s="270"/>
      <c r="O245" s="270"/>
      <c r="P245" s="270"/>
      <c r="Q245" s="270"/>
      <c r="R245" s="270"/>
      <c r="S245" s="270"/>
      <c r="T245" s="27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2" t="s">
        <v>263</v>
      </c>
      <c r="AU245" s="272" t="s">
        <v>91</v>
      </c>
      <c r="AV245" s="13" t="s">
        <v>91</v>
      </c>
      <c r="AW245" s="13" t="s">
        <v>38</v>
      </c>
      <c r="AX245" s="13" t="s">
        <v>82</v>
      </c>
      <c r="AY245" s="272" t="s">
        <v>224</v>
      </c>
    </row>
    <row r="246" s="14" customFormat="1">
      <c r="A246" s="14"/>
      <c r="B246" s="274"/>
      <c r="C246" s="275"/>
      <c r="D246" s="259" t="s">
        <v>263</v>
      </c>
      <c r="E246" s="276" t="s">
        <v>1</v>
      </c>
      <c r="F246" s="277" t="s">
        <v>277</v>
      </c>
      <c r="G246" s="275"/>
      <c r="H246" s="278">
        <v>17.199999999999999</v>
      </c>
      <c r="I246" s="279"/>
      <c r="J246" s="275"/>
      <c r="K246" s="275"/>
      <c r="L246" s="280"/>
      <c r="M246" s="281"/>
      <c r="N246" s="282"/>
      <c r="O246" s="282"/>
      <c r="P246" s="282"/>
      <c r="Q246" s="282"/>
      <c r="R246" s="282"/>
      <c r="S246" s="282"/>
      <c r="T246" s="28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4" t="s">
        <v>263</v>
      </c>
      <c r="AU246" s="284" t="s">
        <v>91</v>
      </c>
      <c r="AV246" s="14" t="s">
        <v>231</v>
      </c>
      <c r="AW246" s="14" t="s">
        <v>38</v>
      </c>
      <c r="AX246" s="14" t="s">
        <v>89</v>
      </c>
      <c r="AY246" s="284" t="s">
        <v>224</v>
      </c>
    </row>
    <row r="247" s="12" customFormat="1" ht="22.8" customHeight="1">
      <c r="A247" s="12"/>
      <c r="B247" s="230"/>
      <c r="C247" s="231"/>
      <c r="D247" s="232" t="s">
        <v>81</v>
      </c>
      <c r="E247" s="244" t="s">
        <v>244</v>
      </c>
      <c r="F247" s="244" t="s">
        <v>530</v>
      </c>
      <c r="G247" s="231"/>
      <c r="H247" s="231"/>
      <c r="I247" s="234"/>
      <c r="J247" s="245">
        <f>BK247</f>
        <v>0</v>
      </c>
      <c r="K247" s="231"/>
      <c r="L247" s="236"/>
      <c r="M247" s="237"/>
      <c r="N247" s="238"/>
      <c r="O247" s="238"/>
      <c r="P247" s="239">
        <f>SUM(P248:P252)</f>
        <v>0</v>
      </c>
      <c r="Q247" s="238"/>
      <c r="R247" s="239">
        <f>SUM(R248:R252)</f>
        <v>0.0034979999999999998</v>
      </c>
      <c r="S247" s="238"/>
      <c r="T247" s="240">
        <f>SUM(T248:T252)</f>
        <v>0.996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41" t="s">
        <v>89</v>
      </c>
      <c r="AT247" s="242" t="s">
        <v>81</v>
      </c>
      <c r="AU247" s="242" t="s">
        <v>89</v>
      </c>
      <c r="AY247" s="241" t="s">
        <v>224</v>
      </c>
      <c r="BK247" s="243">
        <f>SUM(BK248:BK252)</f>
        <v>0</v>
      </c>
    </row>
    <row r="248" s="2" customFormat="1" ht="21.75" customHeight="1">
      <c r="A248" s="38"/>
      <c r="B248" s="39"/>
      <c r="C248" s="246" t="s">
        <v>452</v>
      </c>
      <c r="D248" s="246" t="s">
        <v>226</v>
      </c>
      <c r="E248" s="247" t="s">
        <v>858</v>
      </c>
      <c r="F248" s="248" t="s">
        <v>859</v>
      </c>
      <c r="G248" s="249" t="s">
        <v>389</v>
      </c>
      <c r="H248" s="250">
        <v>6</v>
      </c>
      <c r="I248" s="251"/>
      <c r="J248" s="252">
        <f>ROUND(I248*H248,2)</f>
        <v>0</v>
      </c>
      <c r="K248" s="248" t="s">
        <v>230</v>
      </c>
      <c r="L248" s="44"/>
      <c r="M248" s="253" t="s">
        <v>1</v>
      </c>
      <c r="N248" s="254" t="s">
        <v>47</v>
      </c>
      <c r="O248" s="91"/>
      <c r="P248" s="255">
        <f>O248*H248</f>
        <v>0</v>
      </c>
      <c r="Q248" s="255">
        <v>0.00058299999999999997</v>
      </c>
      <c r="R248" s="255">
        <f>Q248*H248</f>
        <v>0.0034979999999999998</v>
      </c>
      <c r="S248" s="255">
        <v>0.16600000000000001</v>
      </c>
      <c r="T248" s="256">
        <f>S248*H248</f>
        <v>0.996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231</v>
      </c>
      <c r="AT248" s="257" t="s">
        <v>226</v>
      </c>
      <c r="AU248" s="257" t="s">
        <v>91</v>
      </c>
      <c r="AY248" s="16" t="s">
        <v>224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89</v>
      </c>
      <c r="BK248" s="258">
        <f>ROUND(I248*H248,2)</f>
        <v>0</v>
      </c>
      <c r="BL248" s="16" t="s">
        <v>231</v>
      </c>
      <c r="BM248" s="257" t="s">
        <v>860</v>
      </c>
    </row>
    <row r="249" s="2" customFormat="1" ht="21.75" customHeight="1">
      <c r="A249" s="38"/>
      <c r="B249" s="39"/>
      <c r="C249" s="246" t="s">
        <v>456</v>
      </c>
      <c r="D249" s="246" t="s">
        <v>226</v>
      </c>
      <c r="E249" s="247" t="s">
        <v>861</v>
      </c>
      <c r="F249" s="248" t="s">
        <v>862</v>
      </c>
      <c r="G249" s="249" t="s">
        <v>229</v>
      </c>
      <c r="H249" s="250">
        <v>13.5</v>
      </c>
      <c r="I249" s="251"/>
      <c r="J249" s="252">
        <f>ROUND(I249*H249,2)</f>
        <v>0</v>
      </c>
      <c r="K249" s="248" t="s">
        <v>230</v>
      </c>
      <c r="L249" s="44"/>
      <c r="M249" s="253" t="s">
        <v>1</v>
      </c>
      <c r="N249" s="254" t="s">
        <v>47</v>
      </c>
      <c r="O249" s="91"/>
      <c r="P249" s="255">
        <f>O249*H249</f>
        <v>0</v>
      </c>
      <c r="Q249" s="255">
        <v>0</v>
      </c>
      <c r="R249" s="255">
        <f>Q249*H249</f>
        <v>0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231</v>
      </c>
      <c r="AT249" s="257" t="s">
        <v>226</v>
      </c>
      <c r="AU249" s="257" t="s">
        <v>91</v>
      </c>
      <c r="AY249" s="16" t="s">
        <v>224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6" t="s">
        <v>89</v>
      </c>
      <c r="BK249" s="258">
        <f>ROUND(I249*H249,2)</f>
        <v>0</v>
      </c>
      <c r="BL249" s="16" t="s">
        <v>231</v>
      </c>
      <c r="BM249" s="257" t="s">
        <v>863</v>
      </c>
    </row>
    <row r="250" s="2" customFormat="1">
      <c r="A250" s="38"/>
      <c r="B250" s="39"/>
      <c r="C250" s="40"/>
      <c r="D250" s="259" t="s">
        <v>261</v>
      </c>
      <c r="E250" s="40"/>
      <c r="F250" s="260" t="s">
        <v>864</v>
      </c>
      <c r="G250" s="40"/>
      <c r="H250" s="40"/>
      <c r="I250" s="154"/>
      <c r="J250" s="40"/>
      <c r="K250" s="40"/>
      <c r="L250" s="44"/>
      <c r="M250" s="261"/>
      <c r="N250" s="262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6" t="s">
        <v>261</v>
      </c>
      <c r="AU250" s="16" t="s">
        <v>91</v>
      </c>
    </row>
    <row r="251" s="13" customFormat="1">
      <c r="A251" s="13"/>
      <c r="B251" s="263"/>
      <c r="C251" s="264"/>
      <c r="D251" s="259" t="s">
        <v>263</v>
      </c>
      <c r="E251" s="273" t="s">
        <v>1</v>
      </c>
      <c r="F251" s="265" t="s">
        <v>865</v>
      </c>
      <c r="G251" s="264"/>
      <c r="H251" s="266">
        <v>13.5</v>
      </c>
      <c r="I251" s="267"/>
      <c r="J251" s="264"/>
      <c r="K251" s="264"/>
      <c r="L251" s="268"/>
      <c r="M251" s="269"/>
      <c r="N251" s="270"/>
      <c r="O251" s="270"/>
      <c r="P251" s="270"/>
      <c r="Q251" s="270"/>
      <c r="R251" s="270"/>
      <c r="S251" s="270"/>
      <c r="T251" s="27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2" t="s">
        <v>263</v>
      </c>
      <c r="AU251" s="272" t="s">
        <v>91</v>
      </c>
      <c r="AV251" s="13" t="s">
        <v>91</v>
      </c>
      <c r="AW251" s="13" t="s">
        <v>38</v>
      </c>
      <c r="AX251" s="13" t="s">
        <v>89</v>
      </c>
      <c r="AY251" s="272" t="s">
        <v>224</v>
      </c>
    </row>
    <row r="252" s="2" customFormat="1" ht="21.75" customHeight="1">
      <c r="A252" s="38"/>
      <c r="B252" s="39"/>
      <c r="C252" s="246" t="s">
        <v>459</v>
      </c>
      <c r="D252" s="246" t="s">
        <v>226</v>
      </c>
      <c r="E252" s="247" t="s">
        <v>866</v>
      </c>
      <c r="F252" s="248" t="s">
        <v>867</v>
      </c>
      <c r="G252" s="249" t="s">
        <v>229</v>
      </c>
      <c r="H252" s="250">
        <v>4.4000000000000004</v>
      </c>
      <c r="I252" s="251"/>
      <c r="J252" s="252">
        <f>ROUND(I252*H252,2)</f>
        <v>0</v>
      </c>
      <c r="K252" s="248" t="s">
        <v>230</v>
      </c>
      <c r="L252" s="44"/>
      <c r="M252" s="253" t="s">
        <v>1</v>
      </c>
      <c r="N252" s="254" t="s">
        <v>47</v>
      </c>
      <c r="O252" s="91"/>
      <c r="P252" s="255">
        <f>O252*H252</f>
        <v>0</v>
      </c>
      <c r="Q252" s="255">
        <v>0</v>
      </c>
      <c r="R252" s="255">
        <f>Q252*H252</f>
        <v>0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231</v>
      </c>
      <c r="AT252" s="257" t="s">
        <v>226</v>
      </c>
      <c r="AU252" s="257" t="s">
        <v>91</v>
      </c>
      <c r="AY252" s="16" t="s">
        <v>224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6" t="s">
        <v>89</v>
      </c>
      <c r="BK252" s="258">
        <f>ROUND(I252*H252,2)</f>
        <v>0</v>
      </c>
      <c r="BL252" s="16" t="s">
        <v>231</v>
      </c>
      <c r="BM252" s="257" t="s">
        <v>868</v>
      </c>
    </row>
    <row r="253" s="12" customFormat="1" ht="22.8" customHeight="1">
      <c r="A253" s="12"/>
      <c r="B253" s="230"/>
      <c r="C253" s="231"/>
      <c r="D253" s="232" t="s">
        <v>81</v>
      </c>
      <c r="E253" s="244" t="s">
        <v>249</v>
      </c>
      <c r="F253" s="244" t="s">
        <v>375</v>
      </c>
      <c r="G253" s="231"/>
      <c r="H253" s="231"/>
      <c r="I253" s="234"/>
      <c r="J253" s="245">
        <f>BK253</f>
        <v>0</v>
      </c>
      <c r="K253" s="231"/>
      <c r="L253" s="236"/>
      <c r="M253" s="237"/>
      <c r="N253" s="238"/>
      <c r="O253" s="238"/>
      <c r="P253" s="239">
        <f>SUM(P254:P263)</f>
        <v>0</v>
      </c>
      <c r="Q253" s="238"/>
      <c r="R253" s="239">
        <f>SUM(R254:R263)</f>
        <v>4.6046328999999995</v>
      </c>
      <c r="S253" s="238"/>
      <c r="T253" s="240">
        <f>SUM(T254:T263)</f>
        <v>5.0249999999999995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41" t="s">
        <v>89</v>
      </c>
      <c r="AT253" s="242" t="s">
        <v>81</v>
      </c>
      <c r="AU253" s="242" t="s">
        <v>89</v>
      </c>
      <c r="AY253" s="241" t="s">
        <v>224</v>
      </c>
      <c r="BK253" s="243">
        <f>SUM(BK254:BK263)</f>
        <v>0</v>
      </c>
    </row>
    <row r="254" s="2" customFormat="1" ht="16.5" customHeight="1">
      <c r="A254" s="38"/>
      <c r="B254" s="39"/>
      <c r="C254" s="246" t="s">
        <v>466</v>
      </c>
      <c r="D254" s="246" t="s">
        <v>226</v>
      </c>
      <c r="E254" s="247" t="s">
        <v>869</v>
      </c>
      <c r="F254" s="248" t="s">
        <v>870</v>
      </c>
      <c r="G254" s="249" t="s">
        <v>229</v>
      </c>
      <c r="H254" s="250">
        <v>36</v>
      </c>
      <c r="I254" s="251"/>
      <c r="J254" s="252">
        <f>ROUND(I254*H254,2)</f>
        <v>0</v>
      </c>
      <c r="K254" s="248" t="s">
        <v>1</v>
      </c>
      <c r="L254" s="44"/>
      <c r="M254" s="253" t="s">
        <v>1</v>
      </c>
      <c r="N254" s="254" t="s">
        <v>47</v>
      </c>
      <c r="O254" s="91"/>
      <c r="P254" s="255">
        <f>O254*H254</f>
        <v>0</v>
      </c>
      <c r="Q254" s="255">
        <v>0.00046000000000000001</v>
      </c>
      <c r="R254" s="255">
        <f>Q254*H254</f>
        <v>0.016560000000000002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231</v>
      </c>
      <c r="AT254" s="257" t="s">
        <v>226</v>
      </c>
      <c r="AU254" s="257" t="s">
        <v>91</v>
      </c>
      <c r="AY254" s="16" t="s">
        <v>224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6" t="s">
        <v>89</v>
      </c>
      <c r="BK254" s="258">
        <f>ROUND(I254*H254,2)</f>
        <v>0</v>
      </c>
      <c r="BL254" s="16" t="s">
        <v>231</v>
      </c>
      <c r="BM254" s="257" t="s">
        <v>871</v>
      </c>
    </row>
    <row r="255" s="13" customFormat="1">
      <c r="A255" s="13"/>
      <c r="B255" s="263"/>
      <c r="C255" s="264"/>
      <c r="D255" s="259" t="s">
        <v>263</v>
      </c>
      <c r="E255" s="273" t="s">
        <v>1</v>
      </c>
      <c r="F255" s="265" t="s">
        <v>872</v>
      </c>
      <c r="G255" s="264"/>
      <c r="H255" s="266">
        <v>36</v>
      </c>
      <c r="I255" s="267"/>
      <c r="J255" s="264"/>
      <c r="K255" s="264"/>
      <c r="L255" s="268"/>
      <c r="M255" s="269"/>
      <c r="N255" s="270"/>
      <c r="O255" s="270"/>
      <c r="P255" s="270"/>
      <c r="Q255" s="270"/>
      <c r="R255" s="270"/>
      <c r="S255" s="270"/>
      <c r="T255" s="27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2" t="s">
        <v>263</v>
      </c>
      <c r="AU255" s="272" t="s">
        <v>91</v>
      </c>
      <c r="AV255" s="13" t="s">
        <v>91</v>
      </c>
      <c r="AW255" s="13" t="s">
        <v>38</v>
      </c>
      <c r="AX255" s="13" t="s">
        <v>89</v>
      </c>
      <c r="AY255" s="272" t="s">
        <v>224</v>
      </c>
    </row>
    <row r="256" s="2" customFormat="1" ht="21.75" customHeight="1">
      <c r="A256" s="38"/>
      <c r="B256" s="39"/>
      <c r="C256" s="246" t="s">
        <v>470</v>
      </c>
      <c r="D256" s="246" t="s">
        <v>226</v>
      </c>
      <c r="E256" s="247" t="s">
        <v>873</v>
      </c>
      <c r="F256" s="248" t="s">
        <v>874</v>
      </c>
      <c r="G256" s="249" t="s">
        <v>229</v>
      </c>
      <c r="H256" s="250">
        <v>67</v>
      </c>
      <c r="I256" s="251"/>
      <c r="J256" s="252">
        <f>ROUND(I256*H256,2)</f>
        <v>0</v>
      </c>
      <c r="K256" s="248" t="s">
        <v>230</v>
      </c>
      <c r="L256" s="44"/>
      <c r="M256" s="253" t="s">
        <v>1</v>
      </c>
      <c r="N256" s="254" t="s">
        <v>47</v>
      </c>
      <c r="O256" s="91"/>
      <c r="P256" s="255">
        <f>O256*H256</f>
        <v>0</v>
      </c>
      <c r="Q256" s="255">
        <v>0.066961699999999999</v>
      </c>
      <c r="R256" s="255">
        <f>Q256*H256</f>
        <v>4.4864338999999998</v>
      </c>
      <c r="S256" s="255">
        <v>0.074999999999999997</v>
      </c>
      <c r="T256" s="256">
        <f>S256*H256</f>
        <v>5.0249999999999995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231</v>
      </c>
      <c r="AT256" s="257" t="s">
        <v>226</v>
      </c>
      <c r="AU256" s="257" t="s">
        <v>91</v>
      </c>
      <c r="AY256" s="16" t="s">
        <v>224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6" t="s">
        <v>89</v>
      </c>
      <c r="BK256" s="258">
        <f>ROUND(I256*H256,2)</f>
        <v>0</v>
      </c>
      <c r="BL256" s="16" t="s">
        <v>231</v>
      </c>
      <c r="BM256" s="257" t="s">
        <v>875</v>
      </c>
    </row>
    <row r="257" s="13" customFormat="1">
      <c r="A257" s="13"/>
      <c r="B257" s="263"/>
      <c r="C257" s="264"/>
      <c r="D257" s="259" t="s">
        <v>263</v>
      </c>
      <c r="E257" s="273" t="s">
        <v>1</v>
      </c>
      <c r="F257" s="265" t="s">
        <v>876</v>
      </c>
      <c r="G257" s="264"/>
      <c r="H257" s="266">
        <v>43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2" t="s">
        <v>263</v>
      </c>
      <c r="AU257" s="272" t="s">
        <v>91</v>
      </c>
      <c r="AV257" s="13" t="s">
        <v>91</v>
      </c>
      <c r="AW257" s="13" t="s">
        <v>38</v>
      </c>
      <c r="AX257" s="13" t="s">
        <v>82</v>
      </c>
      <c r="AY257" s="272" t="s">
        <v>224</v>
      </c>
    </row>
    <row r="258" s="13" customFormat="1">
      <c r="A258" s="13"/>
      <c r="B258" s="263"/>
      <c r="C258" s="264"/>
      <c r="D258" s="259" t="s">
        <v>263</v>
      </c>
      <c r="E258" s="273" t="s">
        <v>1</v>
      </c>
      <c r="F258" s="265" t="s">
        <v>877</v>
      </c>
      <c r="G258" s="264"/>
      <c r="H258" s="266">
        <v>24</v>
      </c>
      <c r="I258" s="267"/>
      <c r="J258" s="264"/>
      <c r="K258" s="264"/>
      <c r="L258" s="268"/>
      <c r="M258" s="269"/>
      <c r="N258" s="270"/>
      <c r="O258" s="270"/>
      <c r="P258" s="270"/>
      <c r="Q258" s="270"/>
      <c r="R258" s="270"/>
      <c r="S258" s="270"/>
      <c r="T258" s="27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2" t="s">
        <v>263</v>
      </c>
      <c r="AU258" s="272" t="s">
        <v>91</v>
      </c>
      <c r="AV258" s="13" t="s">
        <v>91</v>
      </c>
      <c r="AW258" s="13" t="s">
        <v>38</v>
      </c>
      <c r="AX258" s="13" t="s">
        <v>82</v>
      </c>
      <c r="AY258" s="272" t="s">
        <v>224</v>
      </c>
    </row>
    <row r="259" s="14" customFormat="1">
      <c r="A259" s="14"/>
      <c r="B259" s="274"/>
      <c r="C259" s="275"/>
      <c r="D259" s="259" t="s">
        <v>263</v>
      </c>
      <c r="E259" s="276" t="s">
        <v>1</v>
      </c>
      <c r="F259" s="277" t="s">
        <v>277</v>
      </c>
      <c r="G259" s="275"/>
      <c r="H259" s="278">
        <v>67</v>
      </c>
      <c r="I259" s="279"/>
      <c r="J259" s="275"/>
      <c r="K259" s="275"/>
      <c r="L259" s="280"/>
      <c r="M259" s="281"/>
      <c r="N259" s="282"/>
      <c r="O259" s="282"/>
      <c r="P259" s="282"/>
      <c r="Q259" s="282"/>
      <c r="R259" s="282"/>
      <c r="S259" s="282"/>
      <c r="T259" s="28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4" t="s">
        <v>263</v>
      </c>
      <c r="AU259" s="284" t="s">
        <v>91</v>
      </c>
      <c r="AV259" s="14" t="s">
        <v>231</v>
      </c>
      <c r="AW259" s="14" t="s">
        <v>38</v>
      </c>
      <c r="AX259" s="14" t="s">
        <v>89</v>
      </c>
      <c r="AY259" s="284" t="s">
        <v>224</v>
      </c>
    </row>
    <row r="260" s="2" customFormat="1" ht="16.5" customHeight="1">
      <c r="A260" s="38"/>
      <c r="B260" s="39"/>
      <c r="C260" s="285" t="s">
        <v>478</v>
      </c>
      <c r="D260" s="285" t="s">
        <v>283</v>
      </c>
      <c r="E260" s="286" t="s">
        <v>878</v>
      </c>
      <c r="F260" s="287" t="s">
        <v>879</v>
      </c>
      <c r="G260" s="288" t="s">
        <v>880</v>
      </c>
      <c r="H260" s="289">
        <v>101.639</v>
      </c>
      <c r="I260" s="290"/>
      <c r="J260" s="291">
        <f>ROUND(I260*H260,2)</f>
        <v>0</v>
      </c>
      <c r="K260" s="287" t="s">
        <v>230</v>
      </c>
      <c r="L260" s="292"/>
      <c r="M260" s="293" t="s">
        <v>1</v>
      </c>
      <c r="N260" s="294" t="s">
        <v>47</v>
      </c>
      <c r="O260" s="91"/>
      <c r="P260" s="255">
        <f>O260*H260</f>
        <v>0</v>
      </c>
      <c r="Q260" s="255">
        <v>0.001</v>
      </c>
      <c r="R260" s="255">
        <f>Q260*H260</f>
        <v>0.10163899999999999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257</v>
      </c>
      <c r="AT260" s="257" t="s">
        <v>283</v>
      </c>
      <c r="AU260" s="257" t="s">
        <v>91</v>
      </c>
      <c r="AY260" s="16" t="s">
        <v>224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6" t="s">
        <v>89</v>
      </c>
      <c r="BK260" s="258">
        <f>ROUND(I260*H260,2)</f>
        <v>0</v>
      </c>
      <c r="BL260" s="16" t="s">
        <v>231</v>
      </c>
      <c r="BM260" s="257" t="s">
        <v>881</v>
      </c>
    </row>
    <row r="261" s="13" customFormat="1">
      <c r="A261" s="13"/>
      <c r="B261" s="263"/>
      <c r="C261" s="264"/>
      <c r="D261" s="259" t="s">
        <v>263</v>
      </c>
      <c r="E261" s="264"/>
      <c r="F261" s="265" t="s">
        <v>882</v>
      </c>
      <c r="G261" s="264"/>
      <c r="H261" s="266">
        <v>101.639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2" t="s">
        <v>263</v>
      </c>
      <c r="AU261" s="272" t="s">
        <v>91</v>
      </c>
      <c r="AV261" s="13" t="s">
        <v>91</v>
      </c>
      <c r="AW261" s="13" t="s">
        <v>4</v>
      </c>
      <c r="AX261" s="13" t="s">
        <v>89</v>
      </c>
      <c r="AY261" s="272" t="s">
        <v>224</v>
      </c>
    </row>
    <row r="262" s="2" customFormat="1" ht="21.75" customHeight="1">
      <c r="A262" s="38"/>
      <c r="B262" s="39"/>
      <c r="C262" s="246" t="s">
        <v>484</v>
      </c>
      <c r="D262" s="246" t="s">
        <v>226</v>
      </c>
      <c r="E262" s="247" t="s">
        <v>883</v>
      </c>
      <c r="F262" s="248" t="s">
        <v>884</v>
      </c>
      <c r="G262" s="249" t="s">
        <v>239</v>
      </c>
      <c r="H262" s="250">
        <v>17.600000000000001</v>
      </c>
      <c r="I262" s="251"/>
      <c r="J262" s="252">
        <f>ROUND(I262*H262,2)</f>
        <v>0</v>
      </c>
      <c r="K262" s="248" t="s">
        <v>1</v>
      </c>
      <c r="L262" s="44"/>
      <c r="M262" s="253" t="s">
        <v>1</v>
      </c>
      <c r="N262" s="254" t="s">
        <v>47</v>
      </c>
      <c r="O262" s="91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231</v>
      </c>
      <c r="AT262" s="257" t="s">
        <v>226</v>
      </c>
      <c r="AU262" s="257" t="s">
        <v>91</v>
      </c>
      <c r="AY262" s="16" t="s">
        <v>224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6" t="s">
        <v>89</v>
      </c>
      <c r="BK262" s="258">
        <f>ROUND(I262*H262,2)</f>
        <v>0</v>
      </c>
      <c r="BL262" s="16" t="s">
        <v>231</v>
      </c>
      <c r="BM262" s="257" t="s">
        <v>885</v>
      </c>
    </row>
    <row r="263" s="13" customFormat="1">
      <c r="A263" s="13"/>
      <c r="B263" s="263"/>
      <c r="C263" s="264"/>
      <c r="D263" s="259" t="s">
        <v>263</v>
      </c>
      <c r="E263" s="273" t="s">
        <v>1</v>
      </c>
      <c r="F263" s="265" t="s">
        <v>886</v>
      </c>
      <c r="G263" s="264"/>
      <c r="H263" s="266">
        <v>17.600000000000001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2" t="s">
        <v>263</v>
      </c>
      <c r="AU263" s="272" t="s">
        <v>91</v>
      </c>
      <c r="AV263" s="13" t="s">
        <v>91</v>
      </c>
      <c r="AW263" s="13" t="s">
        <v>38</v>
      </c>
      <c r="AX263" s="13" t="s">
        <v>89</v>
      </c>
      <c r="AY263" s="272" t="s">
        <v>224</v>
      </c>
    </row>
    <row r="264" s="12" customFormat="1" ht="22.8" customHeight="1">
      <c r="A264" s="12"/>
      <c r="B264" s="230"/>
      <c r="C264" s="231"/>
      <c r="D264" s="232" t="s">
        <v>81</v>
      </c>
      <c r="E264" s="244" t="s">
        <v>265</v>
      </c>
      <c r="F264" s="244" t="s">
        <v>396</v>
      </c>
      <c r="G264" s="231"/>
      <c r="H264" s="231"/>
      <c r="I264" s="234"/>
      <c r="J264" s="245">
        <f>BK264</f>
        <v>0</v>
      </c>
      <c r="K264" s="231"/>
      <c r="L264" s="236"/>
      <c r="M264" s="237"/>
      <c r="N264" s="238"/>
      <c r="O264" s="238"/>
      <c r="P264" s="239">
        <f>SUM(P265:P305)</f>
        <v>0</v>
      </c>
      <c r="Q264" s="238"/>
      <c r="R264" s="239">
        <f>SUM(R265:R305)</f>
        <v>8.0843910767599994</v>
      </c>
      <c r="S264" s="238"/>
      <c r="T264" s="240">
        <f>SUM(T265:T305)</f>
        <v>124.73400000000001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41" t="s">
        <v>89</v>
      </c>
      <c r="AT264" s="242" t="s">
        <v>81</v>
      </c>
      <c r="AU264" s="242" t="s">
        <v>89</v>
      </c>
      <c r="AY264" s="241" t="s">
        <v>224</v>
      </c>
      <c r="BK264" s="243">
        <f>SUM(BK265:BK305)</f>
        <v>0</v>
      </c>
    </row>
    <row r="265" s="2" customFormat="1" ht="21.75" customHeight="1">
      <c r="A265" s="38"/>
      <c r="B265" s="39"/>
      <c r="C265" s="246" t="s">
        <v>490</v>
      </c>
      <c r="D265" s="246" t="s">
        <v>226</v>
      </c>
      <c r="E265" s="247" t="s">
        <v>887</v>
      </c>
      <c r="F265" s="248" t="s">
        <v>888</v>
      </c>
      <c r="G265" s="249" t="s">
        <v>880</v>
      </c>
      <c r="H265" s="250">
        <v>721</v>
      </c>
      <c r="I265" s="251"/>
      <c r="J265" s="252">
        <f>ROUND(I265*H265,2)</f>
        <v>0</v>
      </c>
      <c r="K265" s="248" t="s">
        <v>230</v>
      </c>
      <c r="L265" s="44"/>
      <c r="M265" s="253" t="s">
        <v>1</v>
      </c>
      <c r="N265" s="254" t="s">
        <v>47</v>
      </c>
      <c r="O265" s="91"/>
      <c r="P265" s="255">
        <f>O265*H265</f>
        <v>0</v>
      </c>
      <c r="Q265" s="255">
        <v>0</v>
      </c>
      <c r="R265" s="255">
        <f>Q265*H265</f>
        <v>0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231</v>
      </c>
      <c r="AT265" s="257" t="s">
        <v>226</v>
      </c>
      <c r="AU265" s="257" t="s">
        <v>91</v>
      </c>
      <c r="AY265" s="16" t="s">
        <v>224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6" t="s">
        <v>89</v>
      </c>
      <c r="BK265" s="258">
        <f>ROUND(I265*H265,2)</f>
        <v>0</v>
      </c>
      <c r="BL265" s="16" t="s">
        <v>231</v>
      </c>
      <c r="BM265" s="257" t="s">
        <v>889</v>
      </c>
    </row>
    <row r="266" s="2" customFormat="1">
      <c r="A266" s="38"/>
      <c r="B266" s="39"/>
      <c r="C266" s="40"/>
      <c r="D266" s="259" t="s">
        <v>261</v>
      </c>
      <c r="E266" s="40"/>
      <c r="F266" s="260" t="s">
        <v>890</v>
      </c>
      <c r="G266" s="40"/>
      <c r="H266" s="40"/>
      <c r="I266" s="154"/>
      <c r="J266" s="40"/>
      <c r="K266" s="40"/>
      <c r="L266" s="44"/>
      <c r="M266" s="261"/>
      <c r="N266" s="262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6" t="s">
        <v>261</v>
      </c>
      <c r="AU266" s="16" t="s">
        <v>91</v>
      </c>
    </row>
    <row r="267" s="2" customFormat="1" ht="21.75" customHeight="1">
      <c r="A267" s="38"/>
      <c r="B267" s="39"/>
      <c r="C267" s="246" t="s">
        <v>495</v>
      </c>
      <c r="D267" s="246" t="s">
        <v>226</v>
      </c>
      <c r="E267" s="247" t="s">
        <v>891</v>
      </c>
      <c r="F267" s="248" t="s">
        <v>892</v>
      </c>
      <c r="G267" s="249" t="s">
        <v>880</v>
      </c>
      <c r="H267" s="250">
        <v>721</v>
      </c>
      <c r="I267" s="251"/>
      <c r="J267" s="252">
        <f>ROUND(I267*H267,2)</f>
        <v>0</v>
      </c>
      <c r="K267" s="248" t="s">
        <v>230</v>
      </c>
      <c r="L267" s="44"/>
      <c r="M267" s="253" t="s">
        <v>1</v>
      </c>
      <c r="N267" s="254" t="s">
        <v>47</v>
      </c>
      <c r="O267" s="91"/>
      <c r="P267" s="255">
        <f>O267*H267</f>
        <v>0</v>
      </c>
      <c r="Q267" s="255">
        <v>1.7159999999999998E-05</v>
      </c>
      <c r="R267" s="255">
        <f>Q267*H267</f>
        <v>0.012372359999999999</v>
      </c>
      <c r="S267" s="255">
        <v>0</v>
      </c>
      <c r="T267" s="25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231</v>
      </c>
      <c r="AT267" s="257" t="s">
        <v>226</v>
      </c>
      <c r="AU267" s="257" t="s">
        <v>91</v>
      </c>
      <c r="AY267" s="16" t="s">
        <v>224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6" t="s">
        <v>89</v>
      </c>
      <c r="BK267" s="258">
        <f>ROUND(I267*H267,2)</f>
        <v>0</v>
      </c>
      <c r="BL267" s="16" t="s">
        <v>231</v>
      </c>
      <c r="BM267" s="257" t="s">
        <v>893</v>
      </c>
    </row>
    <row r="268" s="2" customFormat="1">
      <c r="A268" s="38"/>
      <c r="B268" s="39"/>
      <c r="C268" s="40"/>
      <c r="D268" s="259" t="s">
        <v>261</v>
      </c>
      <c r="E268" s="40"/>
      <c r="F268" s="260" t="s">
        <v>890</v>
      </c>
      <c r="G268" s="40"/>
      <c r="H268" s="40"/>
      <c r="I268" s="154"/>
      <c r="J268" s="40"/>
      <c r="K268" s="40"/>
      <c r="L268" s="44"/>
      <c r="M268" s="261"/>
      <c r="N268" s="262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6" t="s">
        <v>261</v>
      </c>
      <c r="AU268" s="16" t="s">
        <v>91</v>
      </c>
    </row>
    <row r="269" s="2" customFormat="1" ht="16.5" customHeight="1">
      <c r="A269" s="38"/>
      <c r="B269" s="39"/>
      <c r="C269" s="285" t="s">
        <v>500</v>
      </c>
      <c r="D269" s="285" t="s">
        <v>283</v>
      </c>
      <c r="E269" s="286" t="s">
        <v>894</v>
      </c>
      <c r="F269" s="287" t="s">
        <v>895</v>
      </c>
      <c r="G269" s="288" t="s">
        <v>268</v>
      </c>
      <c r="H269" s="289">
        <v>0.74299999999999999</v>
      </c>
      <c r="I269" s="290"/>
      <c r="J269" s="291">
        <f>ROUND(I269*H269,2)</f>
        <v>0</v>
      </c>
      <c r="K269" s="287" t="s">
        <v>1</v>
      </c>
      <c r="L269" s="292"/>
      <c r="M269" s="293" t="s">
        <v>1</v>
      </c>
      <c r="N269" s="294" t="s">
        <v>47</v>
      </c>
      <c r="O269" s="91"/>
      <c r="P269" s="255">
        <f>O269*H269</f>
        <v>0</v>
      </c>
      <c r="Q269" s="255">
        <v>1</v>
      </c>
      <c r="R269" s="255">
        <f>Q269*H269</f>
        <v>0.74299999999999999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257</v>
      </c>
      <c r="AT269" s="257" t="s">
        <v>283</v>
      </c>
      <c r="AU269" s="257" t="s">
        <v>91</v>
      </c>
      <c r="AY269" s="16" t="s">
        <v>224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6" t="s">
        <v>89</v>
      </c>
      <c r="BK269" s="258">
        <f>ROUND(I269*H269,2)</f>
        <v>0</v>
      </c>
      <c r="BL269" s="16" t="s">
        <v>231</v>
      </c>
      <c r="BM269" s="257" t="s">
        <v>896</v>
      </c>
    </row>
    <row r="270" s="13" customFormat="1">
      <c r="A270" s="13"/>
      <c r="B270" s="263"/>
      <c r="C270" s="264"/>
      <c r="D270" s="259" t="s">
        <v>263</v>
      </c>
      <c r="E270" s="273" t="s">
        <v>1</v>
      </c>
      <c r="F270" s="265" t="s">
        <v>897</v>
      </c>
      <c r="G270" s="264"/>
      <c r="H270" s="266">
        <v>0.74299999999999999</v>
      </c>
      <c r="I270" s="267"/>
      <c r="J270" s="264"/>
      <c r="K270" s="264"/>
      <c r="L270" s="268"/>
      <c r="M270" s="269"/>
      <c r="N270" s="270"/>
      <c r="O270" s="270"/>
      <c r="P270" s="270"/>
      <c r="Q270" s="270"/>
      <c r="R270" s="270"/>
      <c r="S270" s="270"/>
      <c r="T270" s="27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2" t="s">
        <v>263</v>
      </c>
      <c r="AU270" s="272" t="s">
        <v>91</v>
      </c>
      <c r="AV270" s="13" t="s">
        <v>91</v>
      </c>
      <c r="AW270" s="13" t="s">
        <v>38</v>
      </c>
      <c r="AX270" s="13" t="s">
        <v>89</v>
      </c>
      <c r="AY270" s="272" t="s">
        <v>224</v>
      </c>
    </row>
    <row r="271" s="2" customFormat="1" ht="21.75" customHeight="1">
      <c r="A271" s="38"/>
      <c r="B271" s="39"/>
      <c r="C271" s="246" t="s">
        <v>505</v>
      </c>
      <c r="D271" s="246" t="s">
        <v>226</v>
      </c>
      <c r="E271" s="247" t="s">
        <v>898</v>
      </c>
      <c r="F271" s="248" t="s">
        <v>899</v>
      </c>
      <c r="G271" s="249" t="s">
        <v>389</v>
      </c>
      <c r="H271" s="250">
        <v>6</v>
      </c>
      <c r="I271" s="251"/>
      <c r="J271" s="252">
        <f>ROUND(I271*H271,2)</f>
        <v>0</v>
      </c>
      <c r="K271" s="248" t="s">
        <v>230</v>
      </c>
      <c r="L271" s="44"/>
      <c r="M271" s="253" t="s">
        <v>1</v>
      </c>
      <c r="N271" s="254" t="s">
        <v>47</v>
      </c>
      <c r="O271" s="91"/>
      <c r="P271" s="255">
        <f>O271*H271</f>
        <v>0</v>
      </c>
      <c r="Q271" s="255">
        <v>0.00069999999999999999</v>
      </c>
      <c r="R271" s="255">
        <f>Q271*H271</f>
        <v>0.0041999999999999997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231</v>
      </c>
      <c r="AT271" s="257" t="s">
        <v>226</v>
      </c>
      <c r="AU271" s="257" t="s">
        <v>91</v>
      </c>
      <c r="AY271" s="16" t="s">
        <v>224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6" t="s">
        <v>89</v>
      </c>
      <c r="BK271" s="258">
        <f>ROUND(I271*H271,2)</f>
        <v>0</v>
      </c>
      <c r="BL271" s="16" t="s">
        <v>231</v>
      </c>
      <c r="BM271" s="257" t="s">
        <v>900</v>
      </c>
    </row>
    <row r="272" s="13" customFormat="1">
      <c r="A272" s="13"/>
      <c r="B272" s="263"/>
      <c r="C272" s="264"/>
      <c r="D272" s="259" t="s">
        <v>263</v>
      </c>
      <c r="E272" s="273" t="s">
        <v>1</v>
      </c>
      <c r="F272" s="265" t="s">
        <v>901</v>
      </c>
      <c r="G272" s="264"/>
      <c r="H272" s="266">
        <v>6</v>
      </c>
      <c r="I272" s="267"/>
      <c r="J272" s="264"/>
      <c r="K272" s="264"/>
      <c r="L272" s="268"/>
      <c r="M272" s="269"/>
      <c r="N272" s="270"/>
      <c r="O272" s="270"/>
      <c r="P272" s="270"/>
      <c r="Q272" s="270"/>
      <c r="R272" s="270"/>
      <c r="S272" s="270"/>
      <c r="T272" s="27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2" t="s">
        <v>263</v>
      </c>
      <c r="AU272" s="272" t="s">
        <v>91</v>
      </c>
      <c r="AV272" s="13" t="s">
        <v>91</v>
      </c>
      <c r="AW272" s="13" t="s">
        <v>38</v>
      </c>
      <c r="AX272" s="13" t="s">
        <v>89</v>
      </c>
      <c r="AY272" s="272" t="s">
        <v>224</v>
      </c>
    </row>
    <row r="273" s="2" customFormat="1" ht="21.75" customHeight="1">
      <c r="A273" s="38"/>
      <c r="B273" s="39"/>
      <c r="C273" s="285" t="s">
        <v>902</v>
      </c>
      <c r="D273" s="285" t="s">
        <v>283</v>
      </c>
      <c r="E273" s="286" t="s">
        <v>903</v>
      </c>
      <c r="F273" s="287" t="s">
        <v>904</v>
      </c>
      <c r="G273" s="288" t="s">
        <v>389</v>
      </c>
      <c r="H273" s="289">
        <v>6</v>
      </c>
      <c r="I273" s="290"/>
      <c r="J273" s="291">
        <f>ROUND(I273*H273,2)</f>
        <v>0</v>
      </c>
      <c r="K273" s="287" t="s">
        <v>230</v>
      </c>
      <c r="L273" s="292"/>
      <c r="M273" s="293" t="s">
        <v>1</v>
      </c>
      <c r="N273" s="294" t="s">
        <v>47</v>
      </c>
      <c r="O273" s="91"/>
      <c r="P273" s="255">
        <f>O273*H273</f>
        <v>0</v>
      </c>
      <c r="Q273" s="255">
        <v>0.0012999999999999999</v>
      </c>
      <c r="R273" s="255">
        <f>Q273*H273</f>
        <v>0.0077999999999999996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257</v>
      </c>
      <c r="AT273" s="257" t="s">
        <v>283</v>
      </c>
      <c r="AU273" s="257" t="s">
        <v>91</v>
      </c>
      <c r="AY273" s="16" t="s">
        <v>224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6" t="s">
        <v>89</v>
      </c>
      <c r="BK273" s="258">
        <f>ROUND(I273*H273,2)</f>
        <v>0</v>
      </c>
      <c r="BL273" s="16" t="s">
        <v>231</v>
      </c>
      <c r="BM273" s="257" t="s">
        <v>905</v>
      </c>
    </row>
    <row r="274" s="13" customFormat="1">
      <c r="A274" s="13"/>
      <c r="B274" s="263"/>
      <c r="C274" s="264"/>
      <c r="D274" s="259" t="s">
        <v>263</v>
      </c>
      <c r="E274" s="273" t="s">
        <v>1</v>
      </c>
      <c r="F274" s="265" t="s">
        <v>906</v>
      </c>
      <c r="G274" s="264"/>
      <c r="H274" s="266">
        <v>2</v>
      </c>
      <c r="I274" s="267"/>
      <c r="J274" s="264"/>
      <c r="K274" s="264"/>
      <c r="L274" s="268"/>
      <c r="M274" s="269"/>
      <c r="N274" s="270"/>
      <c r="O274" s="270"/>
      <c r="P274" s="270"/>
      <c r="Q274" s="270"/>
      <c r="R274" s="270"/>
      <c r="S274" s="270"/>
      <c r="T274" s="27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2" t="s">
        <v>263</v>
      </c>
      <c r="AU274" s="272" t="s">
        <v>91</v>
      </c>
      <c r="AV274" s="13" t="s">
        <v>91</v>
      </c>
      <c r="AW274" s="13" t="s">
        <v>38</v>
      </c>
      <c r="AX274" s="13" t="s">
        <v>82</v>
      </c>
      <c r="AY274" s="272" t="s">
        <v>224</v>
      </c>
    </row>
    <row r="275" s="13" customFormat="1">
      <c r="A275" s="13"/>
      <c r="B275" s="263"/>
      <c r="C275" s="264"/>
      <c r="D275" s="259" t="s">
        <v>263</v>
      </c>
      <c r="E275" s="273" t="s">
        <v>1</v>
      </c>
      <c r="F275" s="265" t="s">
        <v>907</v>
      </c>
      <c r="G275" s="264"/>
      <c r="H275" s="266">
        <v>4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2" t="s">
        <v>263</v>
      </c>
      <c r="AU275" s="272" t="s">
        <v>91</v>
      </c>
      <c r="AV275" s="13" t="s">
        <v>91</v>
      </c>
      <c r="AW275" s="13" t="s">
        <v>38</v>
      </c>
      <c r="AX275" s="13" t="s">
        <v>82</v>
      </c>
      <c r="AY275" s="272" t="s">
        <v>224</v>
      </c>
    </row>
    <row r="276" s="14" customFormat="1">
      <c r="A276" s="14"/>
      <c r="B276" s="274"/>
      <c r="C276" s="275"/>
      <c r="D276" s="259" t="s">
        <v>263</v>
      </c>
      <c r="E276" s="276" t="s">
        <v>1</v>
      </c>
      <c r="F276" s="277" t="s">
        <v>277</v>
      </c>
      <c r="G276" s="275"/>
      <c r="H276" s="278">
        <v>6</v>
      </c>
      <c r="I276" s="279"/>
      <c r="J276" s="275"/>
      <c r="K276" s="275"/>
      <c r="L276" s="280"/>
      <c r="M276" s="281"/>
      <c r="N276" s="282"/>
      <c r="O276" s="282"/>
      <c r="P276" s="282"/>
      <c r="Q276" s="282"/>
      <c r="R276" s="282"/>
      <c r="S276" s="282"/>
      <c r="T276" s="28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4" t="s">
        <v>263</v>
      </c>
      <c r="AU276" s="284" t="s">
        <v>91</v>
      </c>
      <c r="AV276" s="14" t="s">
        <v>231</v>
      </c>
      <c r="AW276" s="14" t="s">
        <v>38</v>
      </c>
      <c r="AX276" s="14" t="s">
        <v>89</v>
      </c>
      <c r="AY276" s="284" t="s">
        <v>224</v>
      </c>
    </row>
    <row r="277" s="2" customFormat="1" ht="16.5" customHeight="1">
      <c r="A277" s="38"/>
      <c r="B277" s="39"/>
      <c r="C277" s="246" t="s">
        <v>908</v>
      </c>
      <c r="D277" s="246" t="s">
        <v>226</v>
      </c>
      <c r="E277" s="247" t="s">
        <v>909</v>
      </c>
      <c r="F277" s="248" t="s">
        <v>910</v>
      </c>
      <c r="G277" s="249" t="s">
        <v>239</v>
      </c>
      <c r="H277" s="250">
        <v>33</v>
      </c>
      <c r="I277" s="251"/>
      <c r="J277" s="252">
        <f>ROUND(I277*H277,2)</f>
        <v>0</v>
      </c>
      <c r="K277" s="248" t="s">
        <v>230</v>
      </c>
      <c r="L277" s="44"/>
      <c r="M277" s="253" t="s">
        <v>1</v>
      </c>
      <c r="N277" s="254" t="s">
        <v>47</v>
      </c>
      <c r="O277" s="91"/>
      <c r="P277" s="255">
        <f>O277*H277</f>
        <v>0</v>
      </c>
      <c r="Q277" s="255">
        <v>1.2950000000000001E-06</v>
      </c>
      <c r="R277" s="255">
        <f>Q277*H277</f>
        <v>4.2735000000000003E-05</v>
      </c>
      <c r="S277" s="255">
        <v>0</v>
      </c>
      <c r="T277" s="25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231</v>
      </c>
      <c r="AT277" s="257" t="s">
        <v>226</v>
      </c>
      <c r="AU277" s="257" t="s">
        <v>91</v>
      </c>
      <c r="AY277" s="16" t="s">
        <v>224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6" t="s">
        <v>89</v>
      </c>
      <c r="BK277" s="258">
        <f>ROUND(I277*H277,2)</f>
        <v>0</v>
      </c>
      <c r="BL277" s="16" t="s">
        <v>231</v>
      </c>
      <c r="BM277" s="257" t="s">
        <v>911</v>
      </c>
    </row>
    <row r="278" s="13" customFormat="1">
      <c r="A278" s="13"/>
      <c r="B278" s="263"/>
      <c r="C278" s="264"/>
      <c r="D278" s="259" t="s">
        <v>263</v>
      </c>
      <c r="E278" s="273" t="s">
        <v>1</v>
      </c>
      <c r="F278" s="265" t="s">
        <v>912</v>
      </c>
      <c r="G278" s="264"/>
      <c r="H278" s="266">
        <v>33</v>
      </c>
      <c r="I278" s="267"/>
      <c r="J278" s="264"/>
      <c r="K278" s="264"/>
      <c r="L278" s="268"/>
      <c r="M278" s="269"/>
      <c r="N278" s="270"/>
      <c r="O278" s="270"/>
      <c r="P278" s="270"/>
      <c r="Q278" s="270"/>
      <c r="R278" s="270"/>
      <c r="S278" s="270"/>
      <c r="T278" s="27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2" t="s">
        <v>263</v>
      </c>
      <c r="AU278" s="272" t="s">
        <v>91</v>
      </c>
      <c r="AV278" s="13" t="s">
        <v>91</v>
      </c>
      <c r="AW278" s="13" t="s">
        <v>38</v>
      </c>
      <c r="AX278" s="13" t="s">
        <v>89</v>
      </c>
      <c r="AY278" s="272" t="s">
        <v>224</v>
      </c>
    </row>
    <row r="279" s="2" customFormat="1" ht="21.75" customHeight="1">
      <c r="A279" s="38"/>
      <c r="B279" s="39"/>
      <c r="C279" s="246" t="s">
        <v>522</v>
      </c>
      <c r="D279" s="246" t="s">
        <v>226</v>
      </c>
      <c r="E279" s="247" t="s">
        <v>913</v>
      </c>
      <c r="F279" s="248" t="s">
        <v>914</v>
      </c>
      <c r="G279" s="249" t="s">
        <v>239</v>
      </c>
      <c r="H279" s="250">
        <v>11</v>
      </c>
      <c r="I279" s="251"/>
      <c r="J279" s="252">
        <f>ROUND(I279*H279,2)</f>
        <v>0</v>
      </c>
      <c r="K279" s="248" t="s">
        <v>230</v>
      </c>
      <c r="L279" s="44"/>
      <c r="M279" s="253" t="s">
        <v>1</v>
      </c>
      <c r="N279" s="254" t="s">
        <v>47</v>
      </c>
      <c r="O279" s="91"/>
      <c r="P279" s="255">
        <f>O279*H279</f>
        <v>0</v>
      </c>
      <c r="Q279" s="255">
        <v>0.00088199999999999997</v>
      </c>
      <c r="R279" s="255">
        <f>Q279*H279</f>
        <v>0.0097019999999999988</v>
      </c>
      <c r="S279" s="255">
        <v>0</v>
      </c>
      <c r="T279" s="25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231</v>
      </c>
      <c r="AT279" s="257" t="s">
        <v>226</v>
      </c>
      <c r="AU279" s="257" t="s">
        <v>91</v>
      </c>
      <c r="AY279" s="16" t="s">
        <v>224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6" t="s">
        <v>89</v>
      </c>
      <c r="BK279" s="258">
        <f>ROUND(I279*H279,2)</f>
        <v>0</v>
      </c>
      <c r="BL279" s="16" t="s">
        <v>231</v>
      </c>
      <c r="BM279" s="257" t="s">
        <v>915</v>
      </c>
    </row>
    <row r="280" s="13" customFormat="1">
      <c r="A280" s="13"/>
      <c r="B280" s="263"/>
      <c r="C280" s="264"/>
      <c r="D280" s="259" t="s">
        <v>263</v>
      </c>
      <c r="E280" s="273" t="s">
        <v>1</v>
      </c>
      <c r="F280" s="265" t="s">
        <v>916</v>
      </c>
      <c r="G280" s="264"/>
      <c r="H280" s="266">
        <v>11</v>
      </c>
      <c r="I280" s="267"/>
      <c r="J280" s="264"/>
      <c r="K280" s="264"/>
      <c r="L280" s="268"/>
      <c r="M280" s="269"/>
      <c r="N280" s="270"/>
      <c r="O280" s="270"/>
      <c r="P280" s="270"/>
      <c r="Q280" s="270"/>
      <c r="R280" s="270"/>
      <c r="S280" s="270"/>
      <c r="T280" s="27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2" t="s">
        <v>263</v>
      </c>
      <c r="AU280" s="272" t="s">
        <v>91</v>
      </c>
      <c r="AV280" s="13" t="s">
        <v>91</v>
      </c>
      <c r="AW280" s="13" t="s">
        <v>38</v>
      </c>
      <c r="AX280" s="13" t="s">
        <v>89</v>
      </c>
      <c r="AY280" s="272" t="s">
        <v>224</v>
      </c>
    </row>
    <row r="281" s="2" customFormat="1" ht="16.5" customHeight="1">
      <c r="A281" s="38"/>
      <c r="B281" s="39"/>
      <c r="C281" s="246" t="s">
        <v>510</v>
      </c>
      <c r="D281" s="246" t="s">
        <v>226</v>
      </c>
      <c r="E281" s="247" t="s">
        <v>917</v>
      </c>
      <c r="F281" s="248" t="s">
        <v>918</v>
      </c>
      <c r="G281" s="249" t="s">
        <v>919</v>
      </c>
      <c r="H281" s="250">
        <v>10</v>
      </c>
      <c r="I281" s="251"/>
      <c r="J281" s="252">
        <f>ROUND(I281*H281,2)</f>
        <v>0</v>
      </c>
      <c r="K281" s="248" t="s">
        <v>1</v>
      </c>
      <c r="L281" s="44"/>
      <c r="M281" s="253" t="s">
        <v>1</v>
      </c>
      <c r="N281" s="254" t="s">
        <v>47</v>
      </c>
      <c r="O281" s="91"/>
      <c r="P281" s="255">
        <f>O281*H281</f>
        <v>0</v>
      </c>
      <c r="Q281" s="255">
        <v>0</v>
      </c>
      <c r="R281" s="255">
        <f>Q281*H281</f>
        <v>0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231</v>
      </c>
      <c r="AT281" s="257" t="s">
        <v>226</v>
      </c>
      <c r="AU281" s="257" t="s">
        <v>91</v>
      </c>
      <c r="AY281" s="16" t="s">
        <v>224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6" t="s">
        <v>89</v>
      </c>
      <c r="BK281" s="258">
        <f>ROUND(I281*H281,2)</f>
        <v>0</v>
      </c>
      <c r="BL281" s="16" t="s">
        <v>231</v>
      </c>
      <c r="BM281" s="257" t="s">
        <v>920</v>
      </c>
    </row>
    <row r="282" s="2" customFormat="1">
      <c r="A282" s="38"/>
      <c r="B282" s="39"/>
      <c r="C282" s="40"/>
      <c r="D282" s="259" t="s">
        <v>261</v>
      </c>
      <c r="E282" s="40"/>
      <c r="F282" s="260" t="s">
        <v>921</v>
      </c>
      <c r="G282" s="40"/>
      <c r="H282" s="40"/>
      <c r="I282" s="154"/>
      <c r="J282" s="40"/>
      <c r="K282" s="40"/>
      <c r="L282" s="44"/>
      <c r="M282" s="261"/>
      <c r="N282" s="262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6" t="s">
        <v>261</v>
      </c>
      <c r="AU282" s="16" t="s">
        <v>91</v>
      </c>
    </row>
    <row r="283" s="2" customFormat="1" ht="16.5" customHeight="1">
      <c r="A283" s="38"/>
      <c r="B283" s="39"/>
      <c r="C283" s="246" t="s">
        <v>515</v>
      </c>
      <c r="D283" s="246" t="s">
        <v>226</v>
      </c>
      <c r="E283" s="247" t="s">
        <v>922</v>
      </c>
      <c r="F283" s="248" t="s">
        <v>923</v>
      </c>
      <c r="G283" s="249" t="s">
        <v>919</v>
      </c>
      <c r="H283" s="250">
        <v>12</v>
      </c>
      <c r="I283" s="251"/>
      <c r="J283" s="252">
        <f>ROUND(I283*H283,2)</f>
        <v>0</v>
      </c>
      <c r="K283" s="248" t="s">
        <v>1</v>
      </c>
      <c r="L283" s="44"/>
      <c r="M283" s="253" t="s">
        <v>1</v>
      </c>
      <c r="N283" s="254" t="s">
        <v>47</v>
      </c>
      <c r="O283" s="91"/>
      <c r="P283" s="255">
        <f>O283*H283</f>
        <v>0</v>
      </c>
      <c r="Q283" s="255">
        <v>0</v>
      </c>
      <c r="R283" s="255">
        <f>Q283*H283</f>
        <v>0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231</v>
      </c>
      <c r="AT283" s="257" t="s">
        <v>226</v>
      </c>
      <c r="AU283" s="257" t="s">
        <v>91</v>
      </c>
      <c r="AY283" s="16" t="s">
        <v>224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6" t="s">
        <v>89</v>
      </c>
      <c r="BK283" s="258">
        <f>ROUND(I283*H283,2)</f>
        <v>0</v>
      </c>
      <c r="BL283" s="16" t="s">
        <v>231</v>
      </c>
      <c r="BM283" s="257" t="s">
        <v>924</v>
      </c>
    </row>
    <row r="284" s="2" customFormat="1">
      <c r="A284" s="38"/>
      <c r="B284" s="39"/>
      <c r="C284" s="40"/>
      <c r="D284" s="259" t="s">
        <v>261</v>
      </c>
      <c r="E284" s="40"/>
      <c r="F284" s="260" t="s">
        <v>925</v>
      </c>
      <c r="G284" s="40"/>
      <c r="H284" s="40"/>
      <c r="I284" s="154"/>
      <c r="J284" s="40"/>
      <c r="K284" s="40"/>
      <c r="L284" s="44"/>
      <c r="M284" s="261"/>
      <c r="N284" s="262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6" t="s">
        <v>261</v>
      </c>
      <c r="AU284" s="16" t="s">
        <v>91</v>
      </c>
    </row>
    <row r="285" s="2" customFormat="1" ht="21.75" customHeight="1">
      <c r="A285" s="38"/>
      <c r="B285" s="39"/>
      <c r="C285" s="246" t="s">
        <v>926</v>
      </c>
      <c r="D285" s="246" t="s">
        <v>226</v>
      </c>
      <c r="E285" s="247" t="s">
        <v>398</v>
      </c>
      <c r="F285" s="248" t="s">
        <v>399</v>
      </c>
      <c r="G285" s="249" t="s">
        <v>389</v>
      </c>
      <c r="H285" s="250">
        <v>1</v>
      </c>
      <c r="I285" s="251"/>
      <c r="J285" s="252">
        <f>ROUND(I285*H285,2)</f>
        <v>0</v>
      </c>
      <c r="K285" s="248" t="s">
        <v>230</v>
      </c>
      <c r="L285" s="44"/>
      <c r="M285" s="253" t="s">
        <v>1</v>
      </c>
      <c r="N285" s="254" t="s">
        <v>47</v>
      </c>
      <c r="O285" s="91"/>
      <c r="P285" s="255">
        <f>O285*H285</f>
        <v>0</v>
      </c>
      <c r="Q285" s="255">
        <v>0.0064850000000000003</v>
      </c>
      <c r="R285" s="255">
        <f>Q285*H285</f>
        <v>0.0064850000000000003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231</v>
      </c>
      <c r="AT285" s="257" t="s">
        <v>226</v>
      </c>
      <c r="AU285" s="257" t="s">
        <v>91</v>
      </c>
      <c r="AY285" s="16" t="s">
        <v>224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6" t="s">
        <v>89</v>
      </c>
      <c r="BK285" s="258">
        <f>ROUND(I285*H285,2)</f>
        <v>0</v>
      </c>
      <c r="BL285" s="16" t="s">
        <v>231</v>
      </c>
      <c r="BM285" s="257" t="s">
        <v>927</v>
      </c>
    </row>
    <row r="286" s="2" customFormat="1" ht="21.75" customHeight="1">
      <c r="A286" s="38"/>
      <c r="B286" s="39"/>
      <c r="C286" s="246" t="s">
        <v>928</v>
      </c>
      <c r="D286" s="246" t="s">
        <v>226</v>
      </c>
      <c r="E286" s="247" t="s">
        <v>929</v>
      </c>
      <c r="F286" s="248" t="s">
        <v>930</v>
      </c>
      <c r="G286" s="249" t="s">
        <v>229</v>
      </c>
      <c r="H286" s="250">
        <v>25</v>
      </c>
      <c r="I286" s="251"/>
      <c r="J286" s="252">
        <f>ROUND(I286*H286,2)</f>
        <v>0</v>
      </c>
      <c r="K286" s="248" t="s">
        <v>230</v>
      </c>
      <c r="L286" s="44"/>
      <c r="M286" s="253" t="s">
        <v>1</v>
      </c>
      <c r="N286" s="254" t="s">
        <v>47</v>
      </c>
      <c r="O286" s="91"/>
      <c r="P286" s="255">
        <f>O286*H286</f>
        <v>0</v>
      </c>
      <c r="Q286" s="255">
        <v>0</v>
      </c>
      <c r="R286" s="255">
        <f>Q286*H286</f>
        <v>0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231</v>
      </c>
      <c r="AT286" s="257" t="s">
        <v>226</v>
      </c>
      <c r="AU286" s="257" t="s">
        <v>91</v>
      </c>
      <c r="AY286" s="16" t="s">
        <v>224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6" t="s">
        <v>89</v>
      </c>
      <c r="BK286" s="258">
        <f>ROUND(I286*H286,2)</f>
        <v>0</v>
      </c>
      <c r="BL286" s="16" t="s">
        <v>231</v>
      </c>
      <c r="BM286" s="257" t="s">
        <v>931</v>
      </c>
    </row>
    <row r="287" s="2" customFormat="1" ht="21.75" customHeight="1">
      <c r="A287" s="38"/>
      <c r="B287" s="39"/>
      <c r="C287" s="246" t="s">
        <v>932</v>
      </c>
      <c r="D287" s="246" t="s">
        <v>226</v>
      </c>
      <c r="E287" s="247" t="s">
        <v>933</v>
      </c>
      <c r="F287" s="248" t="s">
        <v>934</v>
      </c>
      <c r="G287" s="249" t="s">
        <v>229</v>
      </c>
      <c r="H287" s="250">
        <v>25</v>
      </c>
      <c r="I287" s="251"/>
      <c r="J287" s="252">
        <f>ROUND(I287*H287,2)</f>
        <v>0</v>
      </c>
      <c r="K287" s="248" t="s">
        <v>230</v>
      </c>
      <c r="L287" s="44"/>
      <c r="M287" s="253" t="s">
        <v>1</v>
      </c>
      <c r="N287" s="254" t="s">
        <v>47</v>
      </c>
      <c r="O287" s="91"/>
      <c r="P287" s="255">
        <f>O287*H287</f>
        <v>0</v>
      </c>
      <c r="Q287" s="255">
        <v>0</v>
      </c>
      <c r="R287" s="255">
        <f>Q287*H287</f>
        <v>0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231</v>
      </c>
      <c r="AT287" s="257" t="s">
        <v>226</v>
      </c>
      <c r="AU287" s="257" t="s">
        <v>91</v>
      </c>
      <c r="AY287" s="16" t="s">
        <v>224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6" t="s">
        <v>89</v>
      </c>
      <c r="BK287" s="258">
        <f>ROUND(I287*H287,2)</f>
        <v>0</v>
      </c>
      <c r="BL287" s="16" t="s">
        <v>231</v>
      </c>
      <c r="BM287" s="257" t="s">
        <v>935</v>
      </c>
    </row>
    <row r="288" s="2" customFormat="1" ht="21.75" customHeight="1">
      <c r="A288" s="38"/>
      <c r="B288" s="39"/>
      <c r="C288" s="246" t="s">
        <v>526</v>
      </c>
      <c r="D288" s="246" t="s">
        <v>226</v>
      </c>
      <c r="E288" s="247" t="s">
        <v>936</v>
      </c>
      <c r="F288" s="248" t="s">
        <v>937</v>
      </c>
      <c r="G288" s="249" t="s">
        <v>229</v>
      </c>
      <c r="H288" s="250">
        <v>25</v>
      </c>
      <c r="I288" s="251"/>
      <c r="J288" s="252">
        <f>ROUND(I288*H288,2)</f>
        <v>0</v>
      </c>
      <c r="K288" s="248" t="s">
        <v>230</v>
      </c>
      <c r="L288" s="44"/>
      <c r="M288" s="253" t="s">
        <v>1</v>
      </c>
      <c r="N288" s="254" t="s">
        <v>47</v>
      </c>
      <c r="O288" s="91"/>
      <c r="P288" s="255">
        <f>O288*H288</f>
        <v>0</v>
      </c>
      <c r="Q288" s="255">
        <v>0</v>
      </c>
      <c r="R288" s="255">
        <f>Q288*H288</f>
        <v>0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231</v>
      </c>
      <c r="AT288" s="257" t="s">
        <v>226</v>
      </c>
      <c r="AU288" s="257" t="s">
        <v>91</v>
      </c>
      <c r="AY288" s="16" t="s">
        <v>224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6" t="s">
        <v>89</v>
      </c>
      <c r="BK288" s="258">
        <f>ROUND(I288*H288,2)</f>
        <v>0</v>
      </c>
      <c r="BL288" s="16" t="s">
        <v>231</v>
      </c>
      <c r="BM288" s="257" t="s">
        <v>938</v>
      </c>
    </row>
    <row r="289" s="2" customFormat="1" ht="16.5" customHeight="1">
      <c r="A289" s="38"/>
      <c r="B289" s="39"/>
      <c r="C289" s="246" t="s">
        <v>939</v>
      </c>
      <c r="D289" s="246" t="s">
        <v>226</v>
      </c>
      <c r="E289" s="247" t="s">
        <v>415</v>
      </c>
      <c r="F289" s="248" t="s">
        <v>416</v>
      </c>
      <c r="G289" s="249" t="s">
        <v>247</v>
      </c>
      <c r="H289" s="250">
        <v>30.600000000000001</v>
      </c>
      <c r="I289" s="251"/>
      <c r="J289" s="252">
        <f>ROUND(I289*H289,2)</f>
        <v>0</v>
      </c>
      <c r="K289" s="248" t="s">
        <v>230</v>
      </c>
      <c r="L289" s="44"/>
      <c r="M289" s="253" t="s">
        <v>1</v>
      </c>
      <c r="N289" s="254" t="s">
        <v>47</v>
      </c>
      <c r="O289" s="91"/>
      <c r="P289" s="255">
        <f>O289*H289</f>
        <v>0</v>
      </c>
      <c r="Q289" s="255">
        <v>0.12</v>
      </c>
      <c r="R289" s="255">
        <f>Q289*H289</f>
        <v>3.6720000000000002</v>
      </c>
      <c r="S289" s="255">
        <v>2.4900000000000002</v>
      </c>
      <c r="T289" s="256">
        <f>S289*H289</f>
        <v>76.194000000000017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57" t="s">
        <v>231</v>
      </c>
      <c r="AT289" s="257" t="s">
        <v>226</v>
      </c>
      <c r="AU289" s="257" t="s">
        <v>91</v>
      </c>
      <c r="AY289" s="16" t="s">
        <v>224</v>
      </c>
      <c r="BE289" s="258">
        <f>IF(N289="základní",J289,0)</f>
        <v>0</v>
      </c>
      <c r="BF289" s="258">
        <f>IF(N289="snížená",J289,0)</f>
        <v>0</v>
      </c>
      <c r="BG289" s="258">
        <f>IF(N289="zákl. přenesená",J289,0)</f>
        <v>0</v>
      </c>
      <c r="BH289" s="258">
        <f>IF(N289="sníž. přenesená",J289,0)</f>
        <v>0</v>
      </c>
      <c r="BI289" s="258">
        <f>IF(N289="nulová",J289,0)</f>
        <v>0</v>
      </c>
      <c r="BJ289" s="16" t="s">
        <v>89</v>
      </c>
      <c r="BK289" s="258">
        <f>ROUND(I289*H289,2)</f>
        <v>0</v>
      </c>
      <c r="BL289" s="16" t="s">
        <v>231</v>
      </c>
      <c r="BM289" s="257" t="s">
        <v>940</v>
      </c>
    </row>
    <row r="290" s="13" customFormat="1">
      <c r="A290" s="13"/>
      <c r="B290" s="263"/>
      <c r="C290" s="264"/>
      <c r="D290" s="259" t="s">
        <v>263</v>
      </c>
      <c r="E290" s="273" t="s">
        <v>1</v>
      </c>
      <c r="F290" s="265" t="s">
        <v>941</v>
      </c>
      <c r="G290" s="264"/>
      <c r="H290" s="266">
        <v>30.600000000000001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2" t="s">
        <v>263</v>
      </c>
      <c r="AU290" s="272" t="s">
        <v>91</v>
      </c>
      <c r="AV290" s="13" t="s">
        <v>91</v>
      </c>
      <c r="AW290" s="13" t="s">
        <v>38</v>
      </c>
      <c r="AX290" s="13" t="s">
        <v>89</v>
      </c>
      <c r="AY290" s="272" t="s">
        <v>224</v>
      </c>
    </row>
    <row r="291" s="2" customFormat="1" ht="16.5" customHeight="1">
      <c r="A291" s="38"/>
      <c r="B291" s="39"/>
      <c r="C291" s="246" t="s">
        <v>942</v>
      </c>
      <c r="D291" s="246" t="s">
        <v>226</v>
      </c>
      <c r="E291" s="247" t="s">
        <v>425</v>
      </c>
      <c r="F291" s="248" t="s">
        <v>426</v>
      </c>
      <c r="G291" s="249" t="s">
        <v>247</v>
      </c>
      <c r="H291" s="250">
        <v>18.079999999999998</v>
      </c>
      <c r="I291" s="251"/>
      <c r="J291" s="252">
        <f>ROUND(I291*H291,2)</f>
        <v>0</v>
      </c>
      <c r="K291" s="248" t="s">
        <v>230</v>
      </c>
      <c r="L291" s="44"/>
      <c r="M291" s="253" t="s">
        <v>1</v>
      </c>
      <c r="N291" s="254" t="s">
        <v>47</v>
      </c>
      <c r="O291" s="91"/>
      <c r="P291" s="255">
        <f>O291*H291</f>
        <v>0</v>
      </c>
      <c r="Q291" s="255">
        <v>0.121711072</v>
      </c>
      <c r="R291" s="255">
        <f>Q291*H291</f>
        <v>2.20053618176</v>
      </c>
      <c r="S291" s="255">
        <v>2.3999999999999999</v>
      </c>
      <c r="T291" s="256">
        <f>S291*H291</f>
        <v>43.391999999999996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231</v>
      </c>
      <c r="AT291" s="257" t="s">
        <v>226</v>
      </c>
      <c r="AU291" s="257" t="s">
        <v>91</v>
      </c>
      <c r="AY291" s="16" t="s">
        <v>224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6" t="s">
        <v>89</v>
      </c>
      <c r="BK291" s="258">
        <f>ROUND(I291*H291,2)</f>
        <v>0</v>
      </c>
      <c r="BL291" s="16" t="s">
        <v>231</v>
      </c>
      <c r="BM291" s="257" t="s">
        <v>943</v>
      </c>
    </row>
    <row r="292" s="13" customFormat="1">
      <c r="A292" s="13"/>
      <c r="B292" s="263"/>
      <c r="C292" s="264"/>
      <c r="D292" s="259" t="s">
        <v>263</v>
      </c>
      <c r="E292" s="273" t="s">
        <v>1</v>
      </c>
      <c r="F292" s="265" t="s">
        <v>944</v>
      </c>
      <c r="G292" s="264"/>
      <c r="H292" s="266">
        <v>18.079999999999998</v>
      </c>
      <c r="I292" s="267"/>
      <c r="J292" s="264"/>
      <c r="K292" s="264"/>
      <c r="L292" s="268"/>
      <c r="M292" s="269"/>
      <c r="N292" s="270"/>
      <c r="O292" s="270"/>
      <c r="P292" s="270"/>
      <c r="Q292" s="270"/>
      <c r="R292" s="270"/>
      <c r="S292" s="270"/>
      <c r="T292" s="27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2" t="s">
        <v>263</v>
      </c>
      <c r="AU292" s="272" t="s">
        <v>91</v>
      </c>
      <c r="AV292" s="13" t="s">
        <v>91</v>
      </c>
      <c r="AW292" s="13" t="s">
        <v>38</v>
      </c>
      <c r="AX292" s="13" t="s">
        <v>89</v>
      </c>
      <c r="AY292" s="272" t="s">
        <v>224</v>
      </c>
    </row>
    <row r="293" s="2" customFormat="1" ht="21.75" customHeight="1">
      <c r="A293" s="38"/>
      <c r="B293" s="39"/>
      <c r="C293" s="246" t="s">
        <v>945</v>
      </c>
      <c r="D293" s="246" t="s">
        <v>226</v>
      </c>
      <c r="E293" s="247" t="s">
        <v>946</v>
      </c>
      <c r="F293" s="248" t="s">
        <v>947</v>
      </c>
      <c r="G293" s="249" t="s">
        <v>239</v>
      </c>
      <c r="H293" s="250">
        <v>16</v>
      </c>
      <c r="I293" s="251"/>
      <c r="J293" s="252">
        <f>ROUND(I293*H293,2)</f>
        <v>0</v>
      </c>
      <c r="K293" s="248" t="s">
        <v>230</v>
      </c>
      <c r="L293" s="44"/>
      <c r="M293" s="253" t="s">
        <v>1</v>
      </c>
      <c r="N293" s="254" t="s">
        <v>47</v>
      </c>
      <c r="O293" s="91"/>
      <c r="P293" s="255">
        <f>O293*H293</f>
        <v>0</v>
      </c>
      <c r="Q293" s="255">
        <v>0.00073919999999999997</v>
      </c>
      <c r="R293" s="255">
        <f>Q293*H293</f>
        <v>0.0118272</v>
      </c>
      <c r="S293" s="255">
        <v>0.0080000000000000002</v>
      </c>
      <c r="T293" s="256">
        <f>S293*H293</f>
        <v>0.128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231</v>
      </c>
      <c r="AT293" s="257" t="s">
        <v>226</v>
      </c>
      <c r="AU293" s="257" t="s">
        <v>91</v>
      </c>
      <c r="AY293" s="16" t="s">
        <v>224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6" t="s">
        <v>89</v>
      </c>
      <c r="BK293" s="258">
        <f>ROUND(I293*H293,2)</f>
        <v>0</v>
      </c>
      <c r="BL293" s="16" t="s">
        <v>231</v>
      </c>
      <c r="BM293" s="257" t="s">
        <v>948</v>
      </c>
    </row>
    <row r="294" s="13" customFormat="1">
      <c r="A294" s="13"/>
      <c r="B294" s="263"/>
      <c r="C294" s="264"/>
      <c r="D294" s="259" t="s">
        <v>263</v>
      </c>
      <c r="E294" s="273" t="s">
        <v>1</v>
      </c>
      <c r="F294" s="265" t="s">
        <v>949</v>
      </c>
      <c r="G294" s="264"/>
      <c r="H294" s="266">
        <v>16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2" t="s">
        <v>263</v>
      </c>
      <c r="AU294" s="272" t="s">
        <v>91</v>
      </c>
      <c r="AV294" s="13" t="s">
        <v>91</v>
      </c>
      <c r="AW294" s="13" t="s">
        <v>38</v>
      </c>
      <c r="AX294" s="13" t="s">
        <v>89</v>
      </c>
      <c r="AY294" s="272" t="s">
        <v>224</v>
      </c>
    </row>
    <row r="295" s="2" customFormat="1" ht="21.75" customHeight="1">
      <c r="A295" s="38"/>
      <c r="B295" s="39"/>
      <c r="C295" s="246" t="s">
        <v>950</v>
      </c>
      <c r="D295" s="246" t="s">
        <v>226</v>
      </c>
      <c r="E295" s="247" t="s">
        <v>951</v>
      </c>
      <c r="F295" s="248" t="s">
        <v>952</v>
      </c>
      <c r="G295" s="249" t="s">
        <v>229</v>
      </c>
      <c r="H295" s="250">
        <v>36</v>
      </c>
      <c r="I295" s="251"/>
      <c r="J295" s="252">
        <f>ROUND(I295*H295,2)</f>
        <v>0</v>
      </c>
      <c r="K295" s="248" t="s">
        <v>230</v>
      </c>
      <c r="L295" s="44"/>
      <c r="M295" s="253" t="s">
        <v>1</v>
      </c>
      <c r="N295" s="254" t="s">
        <v>47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0.070000000000000007</v>
      </c>
      <c r="T295" s="256">
        <f>S295*H295</f>
        <v>2.5200000000000005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231</v>
      </c>
      <c r="AT295" s="257" t="s">
        <v>226</v>
      </c>
      <c r="AU295" s="257" t="s">
        <v>91</v>
      </c>
      <c r="AY295" s="16" t="s">
        <v>224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6" t="s">
        <v>89</v>
      </c>
      <c r="BK295" s="258">
        <f>ROUND(I295*H295,2)</f>
        <v>0</v>
      </c>
      <c r="BL295" s="16" t="s">
        <v>231</v>
      </c>
      <c r="BM295" s="257" t="s">
        <v>953</v>
      </c>
    </row>
    <row r="296" s="13" customFormat="1">
      <c r="A296" s="13"/>
      <c r="B296" s="263"/>
      <c r="C296" s="264"/>
      <c r="D296" s="259" t="s">
        <v>263</v>
      </c>
      <c r="E296" s="273" t="s">
        <v>1</v>
      </c>
      <c r="F296" s="265" t="s">
        <v>954</v>
      </c>
      <c r="G296" s="264"/>
      <c r="H296" s="266">
        <v>36</v>
      </c>
      <c r="I296" s="267"/>
      <c r="J296" s="264"/>
      <c r="K296" s="264"/>
      <c r="L296" s="268"/>
      <c r="M296" s="269"/>
      <c r="N296" s="270"/>
      <c r="O296" s="270"/>
      <c r="P296" s="270"/>
      <c r="Q296" s="270"/>
      <c r="R296" s="270"/>
      <c r="S296" s="270"/>
      <c r="T296" s="27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2" t="s">
        <v>263</v>
      </c>
      <c r="AU296" s="272" t="s">
        <v>91</v>
      </c>
      <c r="AV296" s="13" t="s">
        <v>91</v>
      </c>
      <c r="AW296" s="13" t="s">
        <v>38</v>
      </c>
      <c r="AX296" s="13" t="s">
        <v>89</v>
      </c>
      <c r="AY296" s="272" t="s">
        <v>224</v>
      </c>
    </row>
    <row r="297" s="2" customFormat="1" ht="21.75" customHeight="1">
      <c r="A297" s="38"/>
      <c r="B297" s="39"/>
      <c r="C297" s="246" t="s">
        <v>955</v>
      </c>
      <c r="D297" s="246" t="s">
        <v>226</v>
      </c>
      <c r="E297" s="247" t="s">
        <v>956</v>
      </c>
      <c r="F297" s="248" t="s">
        <v>957</v>
      </c>
      <c r="G297" s="249" t="s">
        <v>247</v>
      </c>
      <c r="H297" s="250">
        <v>1</v>
      </c>
      <c r="I297" s="251"/>
      <c r="J297" s="252">
        <f>ROUND(I297*H297,2)</f>
        <v>0</v>
      </c>
      <c r="K297" s="248" t="s">
        <v>230</v>
      </c>
      <c r="L297" s="44"/>
      <c r="M297" s="253" t="s">
        <v>1</v>
      </c>
      <c r="N297" s="254" t="s">
        <v>47</v>
      </c>
      <c r="O297" s="91"/>
      <c r="P297" s="255">
        <f>O297*H297</f>
        <v>0</v>
      </c>
      <c r="Q297" s="255">
        <v>0.50375000000000003</v>
      </c>
      <c r="R297" s="255">
        <f>Q297*H297</f>
        <v>0.50375000000000003</v>
      </c>
      <c r="S297" s="255">
        <v>2.5</v>
      </c>
      <c r="T297" s="256">
        <f>S297*H297</f>
        <v>2.5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231</v>
      </c>
      <c r="AT297" s="257" t="s">
        <v>226</v>
      </c>
      <c r="AU297" s="257" t="s">
        <v>91</v>
      </c>
      <c r="AY297" s="16" t="s">
        <v>224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6" t="s">
        <v>89</v>
      </c>
      <c r="BK297" s="258">
        <f>ROUND(I297*H297,2)</f>
        <v>0</v>
      </c>
      <c r="BL297" s="16" t="s">
        <v>231</v>
      </c>
      <c r="BM297" s="257" t="s">
        <v>958</v>
      </c>
    </row>
    <row r="298" s="2" customFormat="1" ht="21.75" customHeight="1">
      <c r="A298" s="38"/>
      <c r="B298" s="39"/>
      <c r="C298" s="246" t="s">
        <v>959</v>
      </c>
      <c r="D298" s="246" t="s">
        <v>226</v>
      </c>
      <c r="E298" s="247" t="s">
        <v>960</v>
      </c>
      <c r="F298" s="248" t="s">
        <v>961</v>
      </c>
      <c r="G298" s="249" t="s">
        <v>229</v>
      </c>
      <c r="H298" s="250">
        <v>9</v>
      </c>
      <c r="I298" s="251"/>
      <c r="J298" s="252">
        <f>ROUND(I298*H298,2)</f>
        <v>0</v>
      </c>
      <c r="K298" s="248" t="s">
        <v>230</v>
      </c>
      <c r="L298" s="44"/>
      <c r="M298" s="253" t="s">
        <v>1</v>
      </c>
      <c r="N298" s="254" t="s">
        <v>47</v>
      </c>
      <c r="O298" s="91"/>
      <c r="P298" s="255">
        <f>O298*H298</f>
        <v>0</v>
      </c>
      <c r="Q298" s="255">
        <v>0.023244399999999998</v>
      </c>
      <c r="R298" s="255">
        <f>Q298*H298</f>
        <v>0.20919959999999999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231</v>
      </c>
      <c r="AT298" s="257" t="s">
        <v>226</v>
      </c>
      <c r="AU298" s="257" t="s">
        <v>91</v>
      </c>
      <c r="AY298" s="16" t="s">
        <v>224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6" t="s">
        <v>89</v>
      </c>
      <c r="BK298" s="258">
        <f>ROUND(I298*H298,2)</f>
        <v>0</v>
      </c>
      <c r="BL298" s="16" t="s">
        <v>231</v>
      </c>
      <c r="BM298" s="257" t="s">
        <v>962</v>
      </c>
    </row>
    <row r="299" s="13" customFormat="1">
      <c r="A299" s="13"/>
      <c r="B299" s="263"/>
      <c r="C299" s="264"/>
      <c r="D299" s="259" t="s">
        <v>263</v>
      </c>
      <c r="E299" s="273" t="s">
        <v>1</v>
      </c>
      <c r="F299" s="265" t="s">
        <v>963</v>
      </c>
      <c r="G299" s="264"/>
      <c r="H299" s="266">
        <v>9</v>
      </c>
      <c r="I299" s="267"/>
      <c r="J299" s="264"/>
      <c r="K299" s="264"/>
      <c r="L299" s="268"/>
      <c r="M299" s="269"/>
      <c r="N299" s="270"/>
      <c r="O299" s="270"/>
      <c r="P299" s="270"/>
      <c r="Q299" s="270"/>
      <c r="R299" s="270"/>
      <c r="S299" s="270"/>
      <c r="T299" s="27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2" t="s">
        <v>263</v>
      </c>
      <c r="AU299" s="272" t="s">
        <v>91</v>
      </c>
      <c r="AV299" s="13" t="s">
        <v>91</v>
      </c>
      <c r="AW299" s="13" t="s">
        <v>38</v>
      </c>
      <c r="AX299" s="13" t="s">
        <v>89</v>
      </c>
      <c r="AY299" s="272" t="s">
        <v>224</v>
      </c>
    </row>
    <row r="300" s="2" customFormat="1" ht="21.75" customHeight="1">
      <c r="A300" s="38"/>
      <c r="B300" s="39"/>
      <c r="C300" s="246" t="s">
        <v>964</v>
      </c>
      <c r="D300" s="246" t="s">
        <v>226</v>
      </c>
      <c r="E300" s="247" t="s">
        <v>965</v>
      </c>
      <c r="F300" s="248" t="s">
        <v>966</v>
      </c>
      <c r="G300" s="249" t="s">
        <v>229</v>
      </c>
      <c r="H300" s="250">
        <v>9</v>
      </c>
      <c r="I300" s="251"/>
      <c r="J300" s="252">
        <f>ROUND(I300*H300,2)</f>
        <v>0</v>
      </c>
      <c r="K300" s="248" t="s">
        <v>230</v>
      </c>
      <c r="L300" s="44"/>
      <c r="M300" s="253" t="s">
        <v>1</v>
      </c>
      <c r="N300" s="254" t="s">
        <v>47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231</v>
      </c>
      <c r="AT300" s="257" t="s">
        <v>226</v>
      </c>
      <c r="AU300" s="257" t="s">
        <v>91</v>
      </c>
      <c r="AY300" s="16" t="s">
        <v>224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6" t="s">
        <v>89</v>
      </c>
      <c r="BK300" s="258">
        <f>ROUND(I300*H300,2)</f>
        <v>0</v>
      </c>
      <c r="BL300" s="16" t="s">
        <v>231</v>
      </c>
      <c r="BM300" s="257" t="s">
        <v>967</v>
      </c>
    </row>
    <row r="301" s="2" customFormat="1" ht="21.75" customHeight="1">
      <c r="A301" s="38"/>
      <c r="B301" s="39"/>
      <c r="C301" s="246" t="s">
        <v>968</v>
      </c>
      <c r="D301" s="246" t="s">
        <v>226</v>
      </c>
      <c r="E301" s="247" t="s">
        <v>969</v>
      </c>
      <c r="F301" s="248" t="s">
        <v>970</v>
      </c>
      <c r="G301" s="249" t="s">
        <v>229</v>
      </c>
      <c r="H301" s="250">
        <v>9</v>
      </c>
      <c r="I301" s="251"/>
      <c r="J301" s="252">
        <f>ROUND(I301*H301,2)</f>
        <v>0</v>
      </c>
      <c r="K301" s="248" t="s">
        <v>230</v>
      </c>
      <c r="L301" s="44"/>
      <c r="M301" s="253" t="s">
        <v>1</v>
      </c>
      <c r="N301" s="254" t="s">
        <v>47</v>
      </c>
      <c r="O301" s="91"/>
      <c r="P301" s="255">
        <f>O301*H301</f>
        <v>0</v>
      </c>
      <c r="Q301" s="255">
        <v>0.078163999999999997</v>
      </c>
      <c r="R301" s="255">
        <f>Q301*H301</f>
        <v>0.70347599999999999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231</v>
      </c>
      <c r="AT301" s="257" t="s">
        <v>226</v>
      </c>
      <c r="AU301" s="257" t="s">
        <v>91</v>
      </c>
      <c r="AY301" s="16" t="s">
        <v>224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6" t="s">
        <v>89</v>
      </c>
      <c r="BK301" s="258">
        <f>ROUND(I301*H301,2)</f>
        <v>0</v>
      </c>
      <c r="BL301" s="16" t="s">
        <v>231</v>
      </c>
      <c r="BM301" s="257" t="s">
        <v>971</v>
      </c>
    </row>
    <row r="302" s="13" customFormat="1">
      <c r="A302" s="13"/>
      <c r="B302" s="263"/>
      <c r="C302" s="264"/>
      <c r="D302" s="259" t="s">
        <v>263</v>
      </c>
      <c r="E302" s="273" t="s">
        <v>1</v>
      </c>
      <c r="F302" s="265" t="s">
        <v>963</v>
      </c>
      <c r="G302" s="264"/>
      <c r="H302" s="266">
        <v>9</v>
      </c>
      <c r="I302" s="267"/>
      <c r="J302" s="264"/>
      <c r="K302" s="264"/>
      <c r="L302" s="268"/>
      <c r="M302" s="269"/>
      <c r="N302" s="270"/>
      <c r="O302" s="270"/>
      <c r="P302" s="270"/>
      <c r="Q302" s="270"/>
      <c r="R302" s="270"/>
      <c r="S302" s="270"/>
      <c r="T302" s="27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2" t="s">
        <v>263</v>
      </c>
      <c r="AU302" s="272" t="s">
        <v>91</v>
      </c>
      <c r="AV302" s="13" t="s">
        <v>91</v>
      </c>
      <c r="AW302" s="13" t="s">
        <v>38</v>
      </c>
      <c r="AX302" s="13" t="s">
        <v>89</v>
      </c>
      <c r="AY302" s="272" t="s">
        <v>224</v>
      </c>
    </row>
    <row r="303" s="2" customFormat="1" ht="21.75" customHeight="1">
      <c r="A303" s="38"/>
      <c r="B303" s="39"/>
      <c r="C303" s="246" t="s">
        <v>972</v>
      </c>
      <c r="D303" s="246" t="s">
        <v>226</v>
      </c>
      <c r="E303" s="247" t="s">
        <v>973</v>
      </c>
      <c r="F303" s="248" t="s">
        <v>974</v>
      </c>
      <c r="G303" s="249" t="s">
        <v>229</v>
      </c>
      <c r="H303" s="250">
        <v>9</v>
      </c>
      <c r="I303" s="251"/>
      <c r="J303" s="252">
        <f>ROUND(I303*H303,2)</f>
        <v>0</v>
      </c>
      <c r="K303" s="248" t="s">
        <v>230</v>
      </c>
      <c r="L303" s="44"/>
      <c r="M303" s="253" t="s">
        <v>1</v>
      </c>
      <c r="N303" s="254" t="s">
        <v>47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</v>
      </c>
      <c r="T303" s="25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231</v>
      </c>
      <c r="AT303" s="257" t="s">
        <v>226</v>
      </c>
      <c r="AU303" s="257" t="s">
        <v>91</v>
      </c>
      <c r="AY303" s="16" t="s">
        <v>224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6" t="s">
        <v>89</v>
      </c>
      <c r="BK303" s="258">
        <f>ROUND(I303*H303,2)</f>
        <v>0</v>
      </c>
      <c r="BL303" s="16" t="s">
        <v>231</v>
      </c>
      <c r="BM303" s="257" t="s">
        <v>975</v>
      </c>
    </row>
    <row r="304" s="2" customFormat="1" ht="21.75" customHeight="1">
      <c r="A304" s="38"/>
      <c r="B304" s="39"/>
      <c r="C304" s="246" t="s">
        <v>976</v>
      </c>
      <c r="D304" s="246" t="s">
        <v>226</v>
      </c>
      <c r="E304" s="247" t="s">
        <v>977</v>
      </c>
      <c r="F304" s="248" t="s">
        <v>978</v>
      </c>
      <c r="G304" s="249" t="s">
        <v>229</v>
      </c>
      <c r="H304" s="250">
        <v>18</v>
      </c>
      <c r="I304" s="251"/>
      <c r="J304" s="252">
        <f>ROUND(I304*H304,2)</f>
        <v>0</v>
      </c>
      <c r="K304" s="248" t="s">
        <v>230</v>
      </c>
      <c r="L304" s="44"/>
      <c r="M304" s="253" t="s">
        <v>1</v>
      </c>
      <c r="N304" s="254" t="s">
        <v>47</v>
      </c>
      <c r="O304" s="91"/>
      <c r="P304" s="255">
        <f>O304*H304</f>
        <v>0</v>
      </c>
      <c r="Q304" s="255">
        <v>0</v>
      </c>
      <c r="R304" s="255">
        <f>Q304*H304</f>
        <v>0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231</v>
      </c>
      <c r="AT304" s="257" t="s">
        <v>226</v>
      </c>
      <c r="AU304" s="257" t="s">
        <v>91</v>
      </c>
      <c r="AY304" s="16" t="s">
        <v>224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6" t="s">
        <v>89</v>
      </c>
      <c r="BK304" s="258">
        <f>ROUND(I304*H304,2)</f>
        <v>0</v>
      </c>
      <c r="BL304" s="16" t="s">
        <v>231</v>
      </c>
      <c r="BM304" s="257" t="s">
        <v>979</v>
      </c>
    </row>
    <row r="305" s="13" customFormat="1">
      <c r="A305" s="13"/>
      <c r="B305" s="263"/>
      <c r="C305" s="264"/>
      <c r="D305" s="259" t="s">
        <v>263</v>
      </c>
      <c r="E305" s="273" t="s">
        <v>1</v>
      </c>
      <c r="F305" s="265" t="s">
        <v>980</v>
      </c>
      <c r="G305" s="264"/>
      <c r="H305" s="266">
        <v>18</v>
      </c>
      <c r="I305" s="267"/>
      <c r="J305" s="264"/>
      <c r="K305" s="264"/>
      <c r="L305" s="268"/>
      <c r="M305" s="269"/>
      <c r="N305" s="270"/>
      <c r="O305" s="270"/>
      <c r="P305" s="270"/>
      <c r="Q305" s="270"/>
      <c r="R305" s="270"/>
      <c r="S305" s="270"/>
      <c r="T305" s="27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2" t="s">
        <v>263</v>
      </c>
      <c r="AU305" s="272" t="s">
        <v>91</v>
      </c>
      <c r="AV305" s="13" t="s">
        <v>91</v>
      </c>
      <c r="AW305" s="13" t="s">
        <v>38</v>
      </c>
      <c r="AX305" s="13" t="s">
        <v>89</v>
      </c>
      <c r="AY305" s="272" t="s">
        <v>224</v>
      </c>
    </row>
    <row r="306" s="12" customFormat="1" ht="22.8" customHeight="1">
      <c r="A306" s="12"/>
      <c r="B306" s="230"/>
      <c r="C306" s="231"/>
      <c r="D306" s="232" t="s">
        <v>81</v>
      </c>
      <c r="E306" s="244" t="s">
        <v>431</v>
      </c>
      <c r="F306" s="244" t="s">
        <v>432</v>
      </c>
      <c r="G306" s="231"/>
      <c r="H306" s="231"/>
      <c r="I306" s="234"/>
      <c r="J306" s="245">
        <f>BK306</f>
        <v>0</v>
      </c>
      <c r="K306" s="231"/>
      <c r="L306" s="236"/>
      <c r="M306" s="237"/>
      <c r="N306" s="238"/>
      <c r="O306" s="238"/>
      <c r="P306" s="239">
        <f>SUM(P307:P329)</f>
        <v>0</v>
      </c>
      <c r="Q306" s="238"/>
      <c r="R306" s="239">
        <f>SUM(R307:R329)</f>
        <v>0</v>
      </c>
      <c r="S306" s="238"/>
      <c r="T306" s="240">
        <f>SUM(T307:T329)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41" t="s">
        <v>89</v>
      </c>
      <c r="AT306" s="242" t="s">
        <v>81</v>
      </c>
      <c r="AU306" s="242" t="s">
        <v>89</v>
      </c>
      <c r="AY306" s="241" t="s">
        <v>224</v>
      </c>
      <c r="BK306" s="243">
        <f>SUM(BK307:BK329)</f>
        <v>0</v>
      </c>
    </row>
    <row r="307" s="2" customFormat="1" ht="16.5" customHeight="1">
      <c r="A307" s="38"/>
      <c r="B307" s="39"/>
      <c r="C307" s="246" t="s">
        <v>981</v>
      </c>
      <c r="D307" s="246" t="s">
        <v>226</v>
      </c>
      <c r="E307" s="247" t="s">
        <v>982</v>
      </c>
      <c r="F307" s="248" t="s">
        <v>983</v>
      </c>
      <c r="G307" s="249" t="s">
        <v>389</v>
      </c>
      <c r="H307" s="250">
        <v>6</v>
      </c>
      <c r="I307" s="251"/>
      <c r="J307" s="252">
        <f>ROUND(I307*H307,2)</f>
        <v>0</v>
      </c>
      <c r="K307" s="248" t="s">
        <v>230</v>
      </c>
      <c r="L307" s="44"/>
      <c r="M307" s="253" t="s">
        <v>1</v>
      </c>
      <c r="N307" s="254" t="s">
        <v>47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231</v>
      </c>
      <c r="AT307" s="257" t="s">
        <v>226</v>
      </c>
      <c r="AU307" s="257" t="s">
        <v>91</v>
      </c>
      <c r="AY307" s="16" t="s">
        <v>224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6" t="s">
        <v>89</v>
      </c>
      <c r="BK307" s="258">
        <f>ROUND(I307*H307,2)</f>
        <v>0</v>
      </c>
      <c r="BL307" s="16" t="s">
        <v>231</v>
      </c>
      <c r="BM307" s="257" t="s">
        <v>984</v>
      </c>
    </row>
    <row r="308" s="2" customFormat="1" ht="21.75" customHeight="1">
      <c r="A308" s="38"/>
      <c r="B308" s="39"/>
      <c r="C308" s="246" t="s">
        <v>985</v>
      </c>
      <c r="D308" s="246" t="s">
        <v>226</v>
      </c>
      <c r="E308" s="247" t="s">
        <v>434</v>
      </c>
      <c r="F308" s="248" t="s">
        <v>435</v>
      </c>
      <c r="G308" s="249" t="s">
        <v>268</v>
      </c>
      <c r="H308" s="250">
        <v>124.30800000000001</v>
      </c>
      <c r="I308" s="251"/>
      <c r="J308" s="252">
        <f>ROUND(I308*H308,2)</f>
        <v>0</v>
      </c>
      <c r="K308" s="248" t="s">
        <v>230</v>
      </c>
      <c r="L308" s="44"/>
      <c r="M308" s="253" t="s">
        <v>1</v>
      </c>
      <c r="N308" s="254" t="s">
        <v>47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231</v>
      </c>
      <c r="AT308" s="257" t="s">
        <v>226</v>
      </c>
      <c r="AU308" s="257" t="s">
        <v>91</v>
      </c>
      <c r="AY308" s="16" t="s">
        <v>224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6" t="s">
        <v>89</v>
      </c>
      <c r="BK308" s="258">
        <f>ROUND(I308*H308,2)</f>
        <v>0</v>
      </c>
      <c r="BL308" s="16" t="s">
        <v>231</v>
      </c>
      <c r="BM308" s="257" t="s">
        <v>986</v>
      </c>
    </row>
    <row r="309" s="13" customFormat="1">
      <c r="A309" s="13"/>
      <c r="B309" s="263"/>
      <c r="C309" s="264"/>
      <c r="D309" s="259" t="s">
        <v>263</v>
      </c>
      <c r="E309" s="273" t="s">
        <v>1</v>
      </c>
      <c r="F309" s="265" t="s">
        <v>987</v>
      </c>
      <c r="G309" s="264"/>
      <c r="H309" s="266">
        <v>0.71199999999999997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2" t="s">
        <v>263</v>
      </c>
      <c r="AU309" s="272" t="s">
        <v>91</v>
      </c>
      <c r="AV309" s="13" t="s">
        <v>91</v>
      </c>
      <c r="AW309" s="13" t="s">
        <v>38</v>
      </c>
      <c r="AX309" s="13" t="s">
        <v>82</v>
      </c>
      <c r="AY309" s="272" t="s">
        <v>224</v>
      </c>
    </row>
    <row r="310" s="13" customFormat="1">
      <c r="A310" s="13"/>
      <c r="B310" s="263"/>
      <c r="C310" s="264"/>
      <c r="D310" s="259" t="s">
        <v>263</v>
      </c>
      <c r="E310" s="273" t="s">
        <v>1</v>
      </c>
      <c r="F310" s="265" t="s">
        <v>988</v>
      </c>
      <c r="G310" s="264"/>
      <c r="H310" s="266">
        <v>3.2999999999999998</v>
      </c>
      <c r="I310" s="267"/>
      <c r="J310" s="264"/>
      <c r="K310" s="264"/>
      <c r="L310" s="268"/>
      <c r="M310" s="269"/>
      <c r="N310" s="270"/>
      <c r="O310" s="270"/>
      <c r="P310" s="270"/>
      <c r="Q310" s="270"/>
      <c r="R310" s="270"/>
      <c r="S310" s="270"/>
      <c r="T310" s="27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2" t="s">
        <v>263</v>
      </c>
      <c r="AU310" s="272" t="s">
        <v>91</v>
      </c>
      <c r="AV310" s="13" t="s">
        <v>91</v>
      </c>
      <c r="AW310" s="13" t="s">
        <v>38</v>
      </c>
      <c r="AX310" s="13" t="s">
        <v>82</v>
      </c>
      <c r="AY310" s="272" t="s">
        <v>224</v>
      </c>
    </row>
    <row r="311" s="13" customFormat="1">
      <c r="A311" s="13"/>
      <c r="B311" s="263"/>
      <c r="C311" s="264"/>
      <c r="D311" s="259" t="s">
        <v>263</v>
      </c>
      <c r="E311" s="273" t="s">
        <v>1</v>
      </c>
      <c r="F311" s="265" t="s">
        <v>989</v>
      </c>
      <c r="G311" s="264"/>
      <c r="H311" s="266">
        <v>76.194000000000003</v>
      </c>
      <c r="I311" s="267"/>
      <c r="J311" s="264"/>
      <c r="K311" s="264"/>
      <c r="L311" s="268"/>
      <c r="M311" s="269"/>
      <c r="N311" s="270"/>
      <c r="O311" s="270"/>
      <c r="P311" s="270"/>
      <c r="Q311" s="270"/>
      <c r="R311" s="270"/>
      <c r="S311" s="270"/>
      <c r="T311" s="27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2" t="s">
        <v>263</v>
      </c>
      <c r="AU311" s="272" t="s">
        <v>91</v>
      </c>
      <c r="AV311" s="13" t="s">
        <v>91</v>
      </c>
      <c r="AW311" s="13" t="s">
        <v>38</v>
      </c>
      <c r="AX311" s="13" t="s">
        <v>82</v>
      </c>
      <c r="AY311" s="272" t="s">
        <v>224</v>
      </c>
    </row>
    <row r="312" s="13" customFormat="1">
      <c r="A312" s="13"/>
      <c r="B312" s="263"/>
      <c r="C312" s="264"/>
      <c r="D312" s="259" t="s">
        <v>263</v>
      </c>
      <c r="E312" s="273" t="s">
        <v>1</v>
      </c>
      <c r="F312" s="265" t="s">
        <v>990</v>
      </c>
      <c r="G312" s="264"/>
      <c r="H312" s="266">
        <v>43.392000000000003</v>
      </c>
      <c r="I312" s="267"/>
      <c r="J312" s="264"/>
      <c r="K312" s="264"/>
      <c r="L312" s="268"/>
      <c r="M312" s="269"/>
      <c r="N312" s="270"/>
      <c r="O312" s="270"/>
      <c r="P312" s="270"/>
      <c r="Q312" s="270"/>
      <c r="R312" s="270"/>
      <c r="S312" s="270"/>
      <c r="T312" s="27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2" t="s">
        <v>263</v>
      </c>
      <c r="AU312" s="272" t="s">
        <v>91</v>
      </c>
      <c r="AV312" s="13" t="s">
        <v>91</v>
      </c>
      <c r="AW312" s="13" t="s">
        <v>38</v>
      </c>
      <c r="AX312" s="13" t="s">
        <v>82</v>
      </c>
      <c r="AY312" s="272" t="s">
        <v>224</v>
      </c>
    </row>
    <row r="313" s="13" customFormat="1">
      <c r="A313" s="13"/>
      <c r="B313" s="263"/>
      <c r="C313" s="264"/>
      <c r="D313" s="259" t="s">
        <v>263</v>
      </c>
      <c r="E313" s="273" t="s">
        <v>1</v>
      </c>
      <c r="F313" s="265" t="s">
        <v>991</v>
      </c>
      <c r="G313" s="264"/>
      <c r="H313" s="266">
        <v>0.70999999999999996</v>
      </c>
      <c r="I313" s="267"/>
      <c r="J313" s="264"/>
      <c r="K313" s="264"/>
      <c r="L313" s="268"/>
      <c r="M313" s="269"/>
      <c r="N313" s="270"/>
      <c r="O313" s="270"/>
      <c r="P313" s="270"/>
      <c r="Q313" s="270"/>
      <c r="R313" s="270"/>
      <c r="S313" s="270"/>
      <c r="T313" s="27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2" t="s">
        <v>263</v>
      </c>
      <c r="AU313" s="272" t="s">
        <v>91</v>
      </c>
      <c r="AV313" s="13" t="s">
        <v>91</v>
      </c>
      <c r="AW313" s="13" t="s">
        <v>38</v>
      </c>
      <c r="AX313" s="13" t="s">
        <v>82</v>
      </c>
      <c r="AY313" s="272" t="s">
        <v>224</v>
      </c>
    </row>
    <row r="314" s="14" customFormat="1">
      <c r="A314" s="14"/>
      <c r="B314" s="274"/>
      <c r="C314" s="275"/>
      <c r="D314" s="259" t="s">
        <v>263</v>
      </c>
      <c r="E314" s="276" t="s">
        <v>1</v>
      </c>
      <c r="F314" s="277" t="s">
        <v>277</v>
      </c>
      <c r="G314" s="275"/>
      <c r="H314" s="278">
        <v>124.30800000000001</v>
      </c>
      <c r="I314" s="279"/>
      <c r="J314" s="275"/>
      <c r="K314" s="275"/>
      <c r="L314" s="280"/>
      <c r="M314" s="281"/>
      <c r="N314" s="282"/>
      <c r="O314" s="282"/>
      <c r="P314" s="282"/>
      <c r="Q314" s="282"/>
      <c r="R314" s="282"/>
      <c r="S314" s="282"/>
      <c r="T314" s="28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4" t="s">
        <v>263</v>
      </c>
      <c r="AU314" s="284" t="s">
        <v>91</v>
      </c>
      <c r="AV314" s="14" t="s">
        <v>231</v>
      </c>
      <c r="AW314" s="14" t="s">
        <v>38</v>
      </c>
      <c r="AX314" s="14" t="s">
        <v>89</v>
      </c>
      <c r="AY314" s="284" t="s">
        <v>224</v>
      </c>
    </row>
    <row r="315" s="2" customFormat="1" ht="21.75" customHeight="1">
      <c r="A315" s="38"/>
      <c r="B315" s="39"/>
      <c r="C315" s="246" t="s">
        <v>992</v>
      </c>
      <c r="D315" s="246" t="s">
        <v>226</v>
      </c>
      <c r="E315" s="247" t="s">
        <v>440</v>
      </c>
      <c r="F315" s="248" t="s">
        <v>441</v>
      </c>
      <c r="G315" s="249" t="s">
        <v>268</v>
      </c>
      <c r="H315" s="250">
        <v>124.30800000000001</v>
      </c>
      <c r="I315" s="251"/>
      <c r="J315" s="252">
        <f>ROUND(I315*H315,2)</f>
        <v>0</v>
      </c>
      <c r="K315" s="248" t="s">
        <v>230</v>
      </c>
      <c r="L315" s="44"/>
      <c r="M315" s="253" t="s">
        <v>1</v>
      </c>
      <c r="N315" s="254" t="s">
        <v>47</v>
      </c>
      <c r="O315" s="91"/>
      <c r="P315" s="255">
        <f>O315*H315</f>
        <v>0</v>
      </c>
      <c r="Q315" s="255">
        <v>0</v>
      </c>
      <c r="R315" s="255">
        <f>Q315*H315</f>
        <v>0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231</v>
      </c>
      <c r="AT315" s="257" t="s">
        <v>226</v>
      </c>
      <c r="AU315" s="257" t="s">
        <v>91</v>
      </c>
      <c r="AY315" s="16" t="s">
        <v>224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6" t="s">
        <v>89</v>
      </c>
      <c r="BK315" s="258">
        <f>ROUND(I315*H315,2)</f>
        <v>0</v>
      </c>
      <c r="BL315" s="16" t="s">
        <v>231</v>
      </c>
      <c r="BM315" s="257" t="s">
        <v>993</v>
      </c>
    </row>
    <row r="316" s="2" customFormat="1" ht="16.5" customHeight="1">
      <c r="A316" s="38"/>
      <c r="B316" s="39"/>
      <c r="C316" s="246" t="s">
        <v>994</v>
      </c>
      <c r="D316" s="246" t="s">
        <v>226</v>
      </c>
      <c r="E316" s="247" t="s">
        <v>444</v>
      </c>
      <c r="F316" s="248" t="s">
        <v>445</v>
      </c>
      <c r="G316" s="249" t="s">
        <v>268</v>
      </c>
      <c r="H316" s="250">
        <v>1243.0799999999999</v>
      </c>
      <c r="I316" s="251"/>
      <c r="J316" s="252">
        <f>ROUND(I316*H316,2)</f>
        <v>0</v>
      </c>
      <c r="K316" s="248" t="s">
        <v>230</v>
      </c>
      <c r="L316" s="44"/>
      <c r="M316" s="253" t="s">
        <v>1</v>
      </c>
      <c r="N316" s="254" t="s">
        <v>47</v>
      </c>
      <c r="O316" s="91"/>
      <c r="P316" s="255">
        <f>O316*H316</f>
        <v>0</v>
      </c>
      <c r="Q316" s="255">
        <v>0</v>
      </c>
      <c r="R316" s="255">
        <f>Q316*H316</f>
        <v>0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231</v>
      </c>
      <c r="AT316" s="257" t="s">
        <v>226</v>
      </c>
      <c r="AU316" s="257" t="s">
        <v>91</v>
      </c>
      <c r="AY316" s="16" t="s">
        <v>224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6" t="s">
        <v>89</v>
      </c>
      <c r="BK316" s="258">
        <f>ROUND(I316*H316,2)</f>
        <v>0</v>
      </c>
      <c r="BL316" s="16" t="s">
        <v>231</v>
      </c>
      <c r="BM316" s="257" t="s">
        <v>995</v>
      </c>
    </row>
    <row r="317" s="13" customFormat="1">
      <c r="A317" s="13"/>
      <c r="B317" s="263"/>
      <c r="C317" s="264"/>
      <c r="D317" s="259" t="s">
        <v>263</v>
      </c>
      <c r="E317" s="273" t="s">
        <v>1</v>
      </c>
      <c r="F317" s="265" t="s">
        <v>996</v>
      </c>
      <c r="G317" s="264"/>
      <c r="H317" s="266">
        <v>1243.0799999999999</v>
      </c>
      <c r="I317" s="267"/>
      <c r="J317" s="264"/>
      <c r="K317" s="264"/>
      <c r="L317" s="268"/>
      <c r="M317" s="269"/>
      <c r="N317" s="270"/>
      <c r="O317" s="270"/>
      <c r="P317" s="270"/>
      <c r="Q317" s="270"/>
      <c r="R317" s="270"/>
      <c r="S317" s="270"/>
      <c r="T317" s="27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2" t="s">
        <v>263</v>
      </c>
      <c r="AU317" s="272" t="s">
        <v>91</v>
      </c>
      <c r="AV317" s="13" t="s">
        <v>91</v>
      </c>
      <c r="AW317" s="13" t="s">
        <v>38</v>
      </c>
      <c r="AX317" s="13" t="s">
        <v>89</v>
      </c>
      <c r="AY317" s="272" t="s">
        <v>224</v>
      </c>
    </row>
    <row r="318" s="2" customFormat="1" ht="21.75" customHeight="1">
      <c r="A318" s="38"/>
      <c r="B318" s="39"/>
      <c r="C318" s="246" t="s">
        <v>997</v>
      </c>
      <c r="D318" s="246" t="s">
        <v>226</v>
      </c>
      <c r="E318" s="247" t="s">
        <v>998</v>
      </c>
      <c r="F318" s="248" t="s">
        <v>999</v>
      </c>
      <c r="G318" s="249" t="s">
        <v>268</v>
      </c>
      <c r="H318" s="250">
        <v>1.492</v>
      </c>
      <c r="I318" s="251"/>
      <c r="J318" s="252">
        <f>ROUND(I318*H318,2)</f>
        <v>0</v>
      </c>
      <c r="K318" s="248" t="s">
        <v>230</v>
      </c>
      <c r="L318" s="44"/>
      <c r="M318" s="253" t="s">
        <v>1</v>
      </c>
      <c r="N318" s="254" t="s">
        <v>47</v>
      </c>
      <c r="O318" s="91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231</v>
      </c>
      <c r="AT318" s="257" t="s">
        <v>226</v>
      </c>
      <c r="AU318" s="257" t="s">
        <v>91</v>
      </c>
      <c r="AY318" s="16" t="s">
        <v>224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6" t="s">
        <v>89</v>
      </c>
      <c r="BK318" s="258">
        <f>ROUND(I318*H318,2)</f>
        <v>0</v>
      </c>
      <c r="BL318" s="16" t="s">
        <v>231</v>
      </c>
      <c r="BM318" s="257" t="s">
        <v>1000</v>
      </c>
    </row>
    <row r="319" s="13" customFormat="1">
      <c r="A319" s="13"/>
      <c r="B319" s="263"/>
      <c r="C319" s="264"/>
      <c r="D319" s="259" t="s">
        <v>263</v>
      </c>
      <c r="E319" s="273" t="s">
        <v>1</v>
      </c>
      <c r="F319" s="265" t="s">
        <v>1001</v>
      </c>
      <c r="G319" s="264"/>
      <c r="H319" s="266">
        <v>0.78000000000000003</v>
      </c>
      <c r="I319" s="267"/>
      <c r="J319" s="264"/>
      <c r="K319" s="264"/>
      <c r="L319" s="268"/>
      <c r="M319" s="269"/>
      <c r="N319" s="270"/>
      <c r="O319" s="270"/>
      <c r="P319" s="270"/>
      <c r="Q319" s="270"/>
      <c r="R319" s="270"/>
      <c r="S319" s="270"/>
      <c r="T319" s="27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2" t="s">
        <v>263</v>
      </c>
      <c r="AU319" s="272" t="s">
        <v>91</v>
      </c>
      <c r="AV319" s="13" t="s">
        <v>91</v>
      </c>
      <c r="AW319" s="13" t="s">
        <v>38</v>
      </c>
      <c r="AX319" s="13" t="s">
        <v>82</v>
      </c>
      <c r="AY319" s="272" t="s">
        <v>224</v>
      </c>
    </row>
    <row r="320" s="13" customFormat="1">
      <c r="A320" s="13"/>
      <c r="B320" s="263"/>
      <c r="C320" s="264"/>
      <c r="D320" s="259" t="s">
        <v>263</v>
      </c>
      <c r="E320" s="273" t="s">
        <v>1</v>
      </c>
      <c r="F320" s="265" t="s">
        <v>1002</v>
      </c>
      <c r="G320" s="264"/>
      <c r="H320" s="266">
        <v>0.71199999999999997</v>
      </c>
      <c r="I320" s="267"/>
      <c r="J320" s="264"/>
      <c r="K320" s="264"/>
      <c r="L320" s="268"/>
      <c r="M320" s="269"/>
      <c r="N320" s="270"/>
      <c r="O320" s="270"/>
      <c r="P320" s="270"/>
      <c r="Q320" s="270"/>
      <c r="R320" s="270"/>
      <c r="S320" s="270"/>
      <c r="T320" s="27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2" t="s">
        <v>263</v>
      </c>
      <c r="AU320" s="272" t="s">
        <v>91</v>
      </c>
      <c r="AV320" s="13" t="s">
        <v>91</v>
      </c>
      <c r="AW320" s="13" t="s">
        <v>38</v>
      </c>
      <c r="AX320" s="13" t="s">
        <v>82</v>
      </c>
      <c r="AY320" s="272" t="s">
        <v>224</v>
      </c>
    </row>
    <row r="321" s="14" customFormat="1">
      <c r="A321" s="14"/>
      <c r="B321" s="274"/>
      <c r="C321" s="275"/>
      <c r="D321" s="259" t="s">
        <v>263</v>
      </c>
      <c r="E321" s="276" t="s">
        <v>1</v>
      </c>
      <c r="F321" s="277" t="s">
        <v>277</v>
      </c>
      <c r="G321" s="275"/>
      <c r="H321" s="278">
        <v>1.492</v>
      </c>
      <c r="I321" s="279"/>
      <c r="J321" s="275"/>
      <c r="K321" s="275"/>
      <c r="L321" s="280"/>
      <c r="M321" s="281"/>
      <c r="N321" s="282"/>
      <c r="O321" s="282"/>
      <c r="P321" s="282"/>
      <c r="Q321" s="282"/>
      <c r="R321" s="282"/>
      <c r="S321" s="282"/>
      <c r="T321" s="28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84" t="s">
        <v>263</v>
      </c>
      <c r="AU321" s="284" t="s">
        <v>91</v>
      </c>
      <c r="AV321" s="14" t="s">
        <v>231</v>
      </c>
      <c r="AW321" s="14" t="s">
        <v>38</v>
      </c>
      <c r="AX321" s="14" t="s">
        <v>89</v>
      </c>
      <c r="AY321" s="284" t="s">
        <v>224</v>
      </c>
    </row>
    <row r="322" s="2" customFormat="1" ht="33" customHeight="1">
      <c r="A322" s="38"/>
      <c r="B322" s="39"/>
      <c r="C322" s="246" t="s">
        <v>1003</v>
      </c>
      <c r="D322" s="246" t="s">
        <v>226</v>
      </c>
      <c r="E322" s="247" t="s">
        <v>1004</v>
      </c>
      <c r="F322" s="248" t="s">
        <v>454</v>
      </c>
      <c r="G322" s="249" t="s">
        <v>268</v>
      </c>
      <c r="H322" s="250">
        <v>43.392000000000003</v>
      </c>
      <c r="I322" s="251"/>
      <c r="J322" s="252">
        <f>ROUND(I322*H322,2)</f>
        <v>0</v>
      </c>
      <c r="K322" s="248" t="s">
        <v>230</v>
      </c>
      <c r="L322" s="44"/>
      <c r="M322" s="253" t="s">
        <v>1</v>
      </c>
      <c r="N322" s="254" t="s">
        <v>47</v>
      </c>
      <c r="O322" s="91"/>
      <c r="P322" s="255">
        <f>O322*H322</f>
        <v>0</v>
      </c>
      <c r="Q322" s="255">
        <v>0</v>
      </c>
      <c r="R322" s="255">
        <f>Q322*H322</f>
        <v>0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231</v>
      </c>
      <c r="AT322" s="257" t="s">
        <v>226</v>
      </c>
      <c r="AU322" s="257" t="s">
        <v>91</v>
      </c>
      <c r="AY322" s="16" t="s">
        <v>224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6" t="s">
        <v>89</v>
      </c>
      <c r="BK322" s="258">
        <f>ROUND(I322*H322,2)</f>
        <v>0</v>
      </c>
      <c r="BL322" s="16" t="s">
        <v>231</v>
      </c>
      <c r="BM322" s="257" t="s">
        <v>1005</v>
      </c>
    </row>
    <row r="323" s="13" customFormat="1">
      <c r="A323" s="13"/>
      <c r="B323" s="263"/>
      <c r="C323" s="264"/>
      <c r="D323" s="259" t="s">
        <v>263</v>
      </c>
      <c r="E323" s="273" t="s">
        <v>1</v>
      </c>
      <c r="F323" s="265" t="s">
        <v>990</v>
      </c>
      <c r="G323" s="264"/>
      <c r="H323" s="266">
        <v>43.392000000000003</v>
      </c>
      <c r="I323" s="267"/>
      <c r="J323" s="264"/>
      <c r="K323" s="264"/>
      <c r="L323" s="268"/>
      <c r="M323" s="269"/>
      <c r="N323" s="270"/>
      <c r="O323" s="270"/>
      <c r="P323" s="270"/>
      <c r="Q323" s="270"/>
      <c r="R323" s="270"/>
      <c r="S323" s="270"/>
      <c r="T323" s="27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2" t="s">
        <v>263</v>
      </c>
      <c r="AU323" s="272" t="s">
        <v>91</v>
      </c>
      <c r="AV323" s="13" t="s">
        <v>91</v>
      </c>
      <c r="AW323" s="13" t="s">
        <v>38</v>
      </c>
      <c r="AX323" s="13" t="s">
        <v>89</v>
      </c>
      <c r="AY323" s="272" t="s">
        <v>224</v>
      </c>
    </row>
    <row r="324" s="2" customFormat="1" ht="21.75" customHeight="1">
      <c r="A324" s="38"/>
      <c r="B324" s="39"/>
      <c r="C324" s="246" t="s">
        <v>1006</v>
      </c>
      <c r="D324" s="246" t="s">
        <v>226</v>
      </c>
      <c r="E324" s="247" t="s">
        <v>1007</v>
      </c>
      <c r="F324" s="248" t="s">
        <v>1008</v>
      </c>
      <c r="G324" s="249" t="s">
        <v>268</v>
      </c>
      <c r="H324" s="250">
        <v>3.2999999999999998</v>
      </c>
      <c r="I324" s="251"/>
      <c r="J324" s="252">
        <f>ROUND(I324*H324,2)</f>
        <v>0</v>
      </c>
      <c r="K324" s="248" t="s">
        <v>230</v>
      </c>
      <c r="L324" s="44"/>
      <c r="M324" s="253" t="s">
        <v>1</v>
      </c>
      <c r="N324" s="254" t="s">
        <v>47</v>
      </c>
      <c r="O324" s="91"/>
      <c r="P324" s="255">
        <f>O324*H324</f>
        <v>0</v>
      </c>
      <c r="Q324" s="255">
        <v>0</v>
      </c>
      <c r="R324" s="255">
        <f>Q324*H324</f>
        <v>0</v>
      </c>
      <c r="S324" s="255">
        <v>0</v>
      </c>
      <c r="T324" s="25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57" t="s">
        <v>231</v>
      </c>
      <c r="AT324" s="257" t="s">
        <v>226</v>
      </c>
      <c r="AU324" s="257" t="s">
        <v>91</v>
      </c>
      <c r="AY324" s="16" t="s">
        <v>224</v>
      </c>
      <c r="BE324" s="258">
        <f>IF(N324="základní",J324,0)</f>
        <v>0</v>
      </c>
      <c r="BF324" s="258">
        <f>IF(N324="snížená",J324,0)</f>
        <v>0</v>
      </c>
      <c r="BG324" s="258">
        <f>IF(N324="zákl. přenesená",J324,0)</f>
        <v>0</v>
      </c>
      <c r="BH324" s="258">
        <f>IF(N324="sníž. přenesená",J324,0)</f>
        <v>0</v>
      </c>
      <c r="BI324" s="258">
        <f>IF(N324="nulová",J324,0)</f>
        <v>0</v>
      </c>
      <c r="BJ324" s="16" t="s">
        <v>89</v>
      </c>
      <c r="BK324" s="258">
        <f>ROUND(I324*H324,2)</f>
        <v>0</v>
      </c>
      <c r="BL324" s="16" t="s">
        <v>231</v>
      </c>
      <c r="BM324" s="257" t="s">
        <v>1009</v>
      </c>
    </row>
    <row r="325" s="13" customFormat="1">
      <c r="A325" s="13"/>
      <c r="B325" s="263"/>
      <c r="C325" s="264"/>
      <c r="D325" s="259" t="s">
        <v>263</v>
      </c>
      <c r="E325" s="273" t="s">
        <v>1</v>
      </c>
      <c r="F325" s="265" t="s">
        <v>988</v>
      </c>
      <c r="G325" s="264"/>
      <c r="H325" s="266">
        <v>3.2999999999999998</v>
      </c>
      <c r="I325" s="267"/>
      <c r="J325" s="264"/>
      <c r="K325" s="264"/>
      <c r="L325" s="268"/>
      <c r="M325" s="269"/>
      <c r="N325" s="270"/>
      <c r="O325" s="270"/>
      <c r="P325" s="270"/>
      <c r="Q325" s="270"/>
      <c r="R325" s="270"/>
      <c r="S325" s="270"/>
      <c r="T325" s="27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2" t="s">
        <v>263</v>
      </c>
      <c r="AU325" s="272" t="s">
        <v>91</v>
      </c>
      <c r="AV325" s="13" t="s">
        <v>91</v>
      </c>
      <c r="AW325" s="13" t="s">
        <v>38</v>
      </c>
      <c r="AX325" s="13" t="s">
        <v>89</v>
      </c>
      <c r="AY325" s="272" t="s">
        <v>224</v>
      </c>
    </row>
    <row r="326" s="2" customFormat="1" ht="21.75" customHeight="1">
      <c r="A326" s="38"/>
      <c r="B326" s="39"/>
      <c r="C326" s="246" t="s">
        <v>1010</v>
      </c>
      <c r="D326" s="246" t="s">
        <v>226</v>
      </c>
      <c r="E326" s="247" t="s">
        <v>1011</v>
      </c>
      <c r="F326" s="248" t="s">
        <v>1012</v>
      </c>
      <c r="G326" s="249" t="s">
        <v>268</v>
      </c>
      <c r="H326" s="250">
        <v>0.70999999999999996</v>
      </c>
      <c r="I326" s="251"/>
      <c r="J326" s="252">
        <f>ROUND(I326*H326,2)</f>
        <v>0</v>
      </c>
      <c r="K326" s="248" t="s">
        <v>230</v>
      </c>
      <c r="L326" s="44"/>
      <c r="M326" s="253" t="s">
        <v>1</v>
      </c>
      <c r="N326" s="254" t="s">
        <v>47</v>
      </c>
      <c r="O326" s="91"/>
      <c r="P326" s="255">
        <f>O326*H326</f>
        <v>0</v>
      </c>
      <c r="Q326" s="255">
        <v>0</v>
      </c>
      <c r="R326" s="255">
        <f>Q326*H326</f>
        <v>0</v>
      </c>
      <c r="S326" s="255">
        <v>0</v>
      </c>
      <c r="T326" s="25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57" t="s">
        <v>231</v>
      </c>
      <c r="AT326" s="257" t="s">
        <v>226</v>
      </c>
      <c r="AU326" s="257" t="s">
        <v>91</v>
      </c>
      <c r="AY326" s="16" t="s">
        <v>224</v>
      </c>
      <c r="BE326" s="258">
        <f>IF(N326="základní",J326,0)</f>
        <v>0</v>
      </c>
      <c r="BF326" s="258">
        <f>IF(N326="snížená",J326,0)</f>
        <v>0</v>
      </c>
      <c r="BG326" s="258">
        <f>IF(N326="zákl. přenesená",J326,0)</f>
        <v>0</v>
      </c>
      <c r="BH326" s="258">
        <f>IF(N326="sníž. přenesená",J326,0)</f>
        <v>0</v>
      </c>
      <c r="BI326" s="258">
        <f>IF(N326="nulová",J326,0)</f>
        <v>0</v>
      </c>
      <c r="BJ326" s="16" t="s">
        <v>89</v>
      </c>
      <c r="BK326" s="258">
        <f>ROUND(I326*H326,2)</f>
        <v>0</v>
      </c>
      <c r="BL326" s="16" t="s">
        <v>231</v>
      </c>
      <c r="BM326" s="257" t="s">
        <v>1013</v>
      </c>
    </row>
    <row r="327" s="13" customFormat="1">
      <c r="A327" s="13"/>
      <c r="B327" s="263"/>
      <c r="C327" s="264"/>
      <c r="D327" s="259" t="s">
        <v>263</v>
      </c>
      <c r="E327" s="273" t="s">
        <v>1</v>
      </c>
      <c r="F327" s="265" t="s">
        <v>991</v>
      </c>
      <c r="G327" s="264"/>
      <c r="H327" s="266">
        <v>0.70999999999999996</v>
      </c>
      <c r="I327" s="267"/>
      <c r="J327" s="264"/>
      <c r="K327" s="264"/>
      <c r="L327" s="268"/>
      <c r="M327" s="269"/>
      <c r="N327" s="270"/>
      <c r="O327" s="270"/>
      <c r="P327" s="270"/>
      <c r="Q327" s="270"/>
      <c r="R327" s="270"/>
      <c r="S327" s="270"/>
      <c r="T327" s="27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2" t="s">
        <v>263</v>
      </c>
      <c r="AU327" s="272" t="s">
        <v>91</v>
      </c>
      <c r="AV327" s="13" t="s">
        <v>91</v>
      </c>
      <c r="AW327" s="13" t="s">
        <v>38</v>
      </c>
      <c r="AX327" s="13" t="s">
        <v>89</v>
      </c>
      <c r="AY327" s="272" t="s">
        <v>224</v>
      </c>
    </row>
    <row r="328" s="2" customFormat="1" ht="21.75" customHeight="1">
      <c r="A328" s="38"/>
      <c r="B328" s="39"/>
      <c r="C328" s="246" t="s">
        <v>1014</v>
      </c>
      <c r="D328" s="246" t="s">
        <v>226</v>
      </c>
      <c r="E328" s="247" t="s">
        <v>266</v>
      </c>
      <c r="F328" s="248" t="s">
        <v>267</v>
      </c>
      <c r="G328" s="249" t="s">
        <v>268</v>
      </c>
      <c r="H328" s="250">
        <v>76.194000000000003</v>
      </c>
      <c r="I328" s="251"/>
      <c r="J328" s="252">
        <f>ROUND(I328*H328,2)</f>
        <v>0</v>
      </c>
      <c r="K328" s="248" t="s">
        <v>230</v>
      </c>
      <c r="L328" s="44"/>
      <c r="M328" s="253" t="s">
        <v>1</v>
      </c>
      <c r="N328" s="254" t="s">
        <v>47</v>
      </c>
      <c r="O328" s="91"/>
      <c r="P328" s="255">
        <f>O328*H328</f>
        <v>0</v>
      </c>
      <c r="Q328" s="255">
        <v>0</v>
      </c>
      <c r="R328" s="255">
        <f>Q328*H328</f>
        <v>0</v>
      </c>
      <c r="S328" s="255">
        <v>0</v>
      </c>
      <c r="T328" s="25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57" t="s">
        <v>231</v>
      </c>
      <c r="AT328" s="257" t="s">
        <v>226</v>
      </c>
      <c r="AU328" s="257" t="s">
        <v>91</v>
      </c>
      <c r="AY328" s="16" t="s">
        <v>224</v>
      </c>
      <c r="BE328" s="258">
        <f>IF(N328="základní",J328,0)</f>
        <v>0</v>
      </c>
      <c r="BF328" s="258">
        <f>IF(N328="snížená",J328,0)</f>
        <v>0</v>
      </c>
      <c r="BG328" s="258">
        <f>IF(N328="zákl. přenesená",J328,0)</f>
        <v>0</v>
      </c>
      <c r="BH328" s="258">
        <f>IF(N328="sníž. přenesená",J328,0)</f>
        <v>0</v>
      </c>
      <c r="BI328" s="258">
        <f>IF(N328="nulová",J328,0)</f>
        <v>0</v>
      </c>
      <c r="BJ328" s="16" t="s">
        <v>89</v>
      </c>
      <c r="BK328" s="258">
        <f>ROUND(I328*H328,2)</f>
        <v>0</v>
      </c>
      <c r="BL328" s="16" t="s">
        <v>231</v>
      </c>
      <c r="BM328" s="257" t="s">
        <v>1015</v>
      </c>
    </row>
    <row r="329" s="13" customFormat="1">
      <c r="A329" s="13"/>
      <c r="B329" s="263"/>
      <c r="C329" s="264"/>
      <c r="D329" s="259" t="s">
        <v>263</v>
      </c>
      <c r="E329" s="273" t="s">
        <v>1</v>
      </c>
      <c r="F329" s="265" t="s">
        <v>989</v>
      </c>
      <c r="G329" s="264"/>
      <c r="H329" s="266">
        <v>76.194000000000003</v>
      </c>
      <c r="I329" s="267"/>
      <c r="J329" s="264"/>
      <c r="K329" s="264"/>
      <c r="L329" s="268"/>
      <c r="M329" s="269"/>
      <c r="N329" s="270"/>
      <c r="O329" s="270"/>
      <c r="P329" s="270"/>
      <c r="Q329" s="270"/>
      <c r="R329" s="270"/>
      <c r="S329" s="270"/>
      <c r="T329" s="27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2" t="s">
        <v>263</v>
      </c>
      <c r="AU329" s="272" t="s">
        <v>91</v>
      </c>
      <c r="AV329" s="13" t="s">
        <v>91</v>
      </c>
      <c r="AW329" s="13" t="s">
        <v>38</v>
      </c>
      <c r="AX329" s="13" t="s">
        <v>89</v>
      </c>
      <c r="AY329" s="272" t="s">
        <v>224</v>
      </c>
    </row>
    <row r="330" s="12" customFormat="1" ht="22.8" customHeight="1">
      <c r="A330" s="12"/>
      <c r="B330" s="230"/>
      <c r="C330" s="231"/>
      <c r="D330" s="232" t="s">
        <v>81</v>
      </c>
      <c r="E330" s="244" t="s">
        <v>464</v>
      </c>
      <c r="F330" s="244" t="s">
        <v>465</v>
      </c>
      <c r="G330" s="231"/>
      <c r="H330" s="231"/>
      <c r="I330" s="234"/>
      <c r="J330" s="245">
        <f>BK330</f>
        <v>0</v>
      </c>
      <c r="K330" s="231"/>
      <c r="L330" s="236"/>
      <c r="M330" s="237"/>
      <c r="N330" s="238"/>
      <c r="O330" s="238"/>
      <c r="P330" s="239">
        <f>P331</f>
        <v>0</v>
      </c>
      <c r="Q330" s="238"/>
      <c r="R330" s="239">
        <f>R331</f>
        <v>0</v>
      </c>
      <c r="S330" s="238"/>
      <c r="T330" s="240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41" t="s">
        <v>89</v>
      </c>
      <c r="AT330" s="242" t="s">
        <v>81</v>
      </c>
      <c r="AU330" s="242" t="s">
        <v>89</v>
      </c>
      <c r="AY330" s="241" t="s">
        <v>224</v>
      </c>
      <c r="BK330" s="243">
        <f>BK331</f>
        <v>0</v>
      </c>
    </row>
    <row r="331" s="2" customFormat="1" ht="21.75" customHeight="1">
      <c r="A331" s="38"/>
      <c r="B331" s="39"/>
      <c r="C331" s="246" t="s">
        <v>1016</v>
      </c>
      <c r="D331" s="246" t="s">
        <v>226</v>
      </c>
      <c r="E331" s="247" t="s">
        <v>467</v>
      </c>
      <c r="F331" s="248" t="s">
        <v>468</v>
      </c>
      <c r="G331" s="249" t="s">
        <v>268</v>
      </c>
      <c r="H331" s="250">
        <v>210.065</v>
      </c>
      <c r="I331" s="251"/>
      <c r="J331" s="252">
        <f>ROUND(I331*H331,2)</f>
        <v>0</v>
      </c>
      <c r="K331" s="248" t="s">
        <v>230</v>
      </c>
      <c r="L331" s="44"/>
      <c r="M331" s="253" t="s">
        <v>1</v>
      </c>
      <c r="N331" s="254" t="s">
        <v>47</v>
      </c>
      <c r="O331" s="91"/>
      <c r="P331" s="255">
        <f>O331*H331</f>
        <v>0</v>
      </c>
      <c r="Q331" s="255">
        <v>0</v>
      </c>
      <c r="R331" s="255">
        <f>Q331*H331</f>
        <v>0</v>
      </c>
      <c r="S331" s="255">
        <v>0</v>
      </c>
      <c r="T331" s="25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7" t="s">
        <v>231</v>
      </c>
      <c r="AT331" s="257" t="s">
        <v>226</v>
      </c>
      <c r="AU331" s="257" t="s">
        <v>91</v>
      </c>
      <c r="AY331" s="16" t="s">
        <v>224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6" t="s">
        <v>89</v>
      </c>
      <c r="BK331" s="258">
        <f>ROUND(I331*H331,2)</f>
        <v>0</v>
      </c>
      <c r="BL331" s="16" t="s">
        <v>231</v>
      </c>
      <c r="BM331" s="257" t="s">
        <v>1017</v>
      </c>
    </row>
    <row r="332" s="12" customFormat="1" ht="25.92" customHeight="1">
      <c r="A332" s="12"/>
      <c r="B332" s="230"/>
      <c r="C332" s="231"/>
      <c r="D332" s="232" t="s">
        <v>81</v>
      </c>
      <c r="E332" s="233" t="s">
        <v>474</v>
      </c>
      <c r="F332" s="233" t="s">
        <v>475</v>
      </c>
      <c r="G332" s="231"/>
      <c r="H332" s="231"/>
      <c r="I332" s="234"/>
      <c r="J332" s="235">
        <f>BK332</f>
        <v>0</v>
      </c>
      <c r="K332" s="231"/>
      <c r="L332" s="236"/>
      <c r="M332" s="237"/>
      <c r="N332" s="238"/>
      <c r="O332" s="238"/>
      <c r="P332" s="239">
        <f>P333+P361</f>
        <v>0</v>
      </c>
      <c r="Q332" s="238"/>
      <c r="R332" s="239">
        <f>R333+R361</f>
        <v>0.24393894800000002</v>
      </c>
      <c r="S332" s="238"/>
      <c r="T332" s="240">
        <f>T333+T361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41" t="s">
        <v>91</v>
      </c>
      <c r="AT332" s="242" t="s">
        <v>81</v>
      </c>
      <c r="AU332" s="242" t="s">
        <v>82</v>
      </c>
      <c r="AY332" s="241" t="s">
        <v>224</v>
      </c>
      <c r="BK332" s="243">
        <f>BK333+BK361</f>
        <v>0</v>
      </c>
    </row>
    <row r="333" s="12" customFormat="1" ht="22.8" customHeight="1">
      <c r="A333" s="12"/>
      <c r="B333" s="230"/>
      <c r="C333" s="231"/>
      <c r="D333" s="232" t="s">
        <v>81</v>
      </c>
      <c r="E333" s="244" t="s">
        <v>476</v>
      </c>
      <c r="F333" s="244" t="s">
        <v>477</v>
      </c>
      <c r="G333" s="231"/>
      <c r="H333" s="231"/>
      <c r="I333" s="234"/>
      <c r="J333" s="245">
        <f>BK333</f>
        <v>0</v>
      </c>
      <c r="K333" s="231"/>
      <c r="L333" s="236"/>
      <c r="M333" s="237"/>
      <c r="N333" s="238"/>
      <c r="O333" s="238"/>
      <c r="P333" s="239">
        <f>SUM(P334:P360)</f>
        <v>0</v>
      </c>
      <c r="Q333" s="238"/>
      <c r="R333" s="239">
        <f>SUM(R334:R360)</f>
        <v>0.11648904800000001</v>
      </c>
      <c r="S333" s="238"/>
      <c r="T333" s="240">
        <f>SUM(T334:T360)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41" t="s">
        <v>91</v>
      </c>
      <c r="AT333" s="242" t="s">
        <v>81</v>
      </c>
      <c r="AU333" s="242" t="s">
        <v>89</v>
      </c>
      <c r="AY333" s="241" t="s">
        <v>224</v>
      </c>
      <c r="BK333" s="243">
        <f>SUM(BK334:BK360)</f>
        <v>0</v>
      </c>
    </row>
    <row r="334" s="2" customFormat="1" ht="21.75" customHeight="1">
      <c r="A334" s="38"/>
      <c r="B334" s="39"/>
      <c r="C334" s="246" t="s">
        <v>1018</v>
      </c>
      <c r="D334" s="246" t="s">
        <v>226</v>
      </c>
      <c r="E334" s="247" t="s">
        <v>479</v>
      </c>
      <c r="F334" s="248" t="s">
        <v>480</v>
      </c>
      <c r="G334" s="249" t="s">
        <v>229</v>
      </c>
      <c r="H334" s="250">
        <v>11</v>
      </c>
      <c r="I334" s="251"/>
      <c r="J334" s="252">
        <f>ROUND(I334*H334,2)</f>
        <v>0</v>
      </c>
      <c r="K334" s="248" t="s">
        <v>230</v>
      </c>
      <c r="L334" s="44"/>
      <c r="M334" s="253" t="s">
        <v>1</v>
      </c>
      <c r="N334" s="254" t="s">
        <v>47</v>
      </c>
      <c r="O334" s="91"/>
      <c r="P334" s="255">
        <f>O334*H334</f>
        <v>0</v>
      </c>
      <c r="Q334" s="255">
        <v>0</v>
      </c>
      <c r="R334" s="255">
        <f>Q334*H334</f>
        <v>0</v>
      </c>
      <c r="S334" s="255">
        <v>0</v>
      </c>
      <c r="T334" s="25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57" t="s">
        <v>303</v>
      </c>
      <c r="AT334" s="257" t="s">
        <v>226</v>
      </c>
      <c r="AU334" s="257" t="s">
        <v>91</v>
      </c>
      <c r="AY334" s="16" t="s">
        <v>224</v>
      </c>
      <c r="BE334" s="258">
        <f>IF(N334="základní",J334,0)</f>
        <v>0</v>
      </c>
      <c r="BF334" s="258">
        <f>IF(N334="snížená",J334,0)</f>
        <v>0</v>
      </c>
      <c r="BG334" s="258">
        <f>IF(N334="zákl. přenesená",J334,0)</f>
        <v>0</v>
      </c>
      <c r="BH334" s="258">
        <f>IF(N334="sníž. přenesená",J334,0)</f>
        <v>0</v>
      </c>
      <c r="BI334" s="258">
        <f>IF(N334="nulová",J334,0)</f>
        <v>0</v>
      </c>
      <c r="BJ334" s="16" t="s">
        <v>89</v>
      </c>
      <c r="BK334" s="258">
        <f>ROUND(I334*H334,2)</f>
        <v>0</v>
      </c>
      <c r="BL334" s="16" t="s">
        <v>303</v>
      </c>
      <c r="BM334" s="257" t="s">
        <v>1019</v>
      </c>
    </row>
    <row r="335" s="13" customFormat="1">
      <c r="A335" s="13"/>
      <c r="B335" s="263"/>
      <c r="C335" s="264"/>
      <c r="D335" s="259" t="s">
        <v>263</v>
      </c>
      <c r="E335" s="273" t="s">
        <v>1</v>
      </c>
      <c r="F335" s="265" t="s">
        <v>1020</v>
      </c>
      <c r="G335" s="264"/>
      <c r="H335" s="266">
        <v>11</v>
      </c>
      <c r="I335" s="267"/>
      <c r="J335" s="264"/>
      <c r="K335" s="264"/>
      <c r="L335" s="268"/>
      <c r="M335" s="269"/>
      <c r="N335" s="270"/>
      <c r="O335" s="270"/>
      <c r="P335" s="270"/>
      <c r="Q335" s="270"/>
      <c r="R335" s="270"/>
      <c r="S335" s="270"/>
      <c r="T335" s="27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2" t="s">
        <v>263</v>
      </c>
      <c r="AU335" s="272" t="s">
        <v>91</v>
      </c>
      <c r="AV335" s="13" t="s">
        <v>91</v>
      </c>
      <c r="AW335" s="13" t="s">
        <v>38</v>
      </c>
      <c r="AX335" s="13" t="s">
        <v>89</v>
      </c>
      <c r="AY335" s="272" t="s">
        <v>224</v>
      </c>
    </row>
    <row r="336" s="2" customFormat="1" ht="16.5" customHeight="1">
      <c r="A336" s="38"/>
      <c r="B336" s="39"/>
      <c r="C336" s="285" t="s">
        <v>1021</v>
      </c>
      <c r="D336" s="285" t="s">
        <v>283</v>
      </c>
      <c r="E336" s="286" t="s">
        <v>485</v>
      </c>
      <c r="F336" s="287" t="s">
        <v>486</v>
      </c>
      <c r="G336" s="288" t="s">
        <v>268</v>
      </c>
      <c r="H336" s="289">
        <v>0.0040000000000000001</v>
      </c>
      <c r="I336" s="290"/>
      <c r="J336" s="291">
        <f>ROUND(I336*H336,2)</f>
        <v>0</v>
      </c>
      <c r="K336" s="287" t="s">
        <v>230</v>
      </c>
      <c r="L336" s="292"/>
      <c r="M336" s="293" t="s">
        <v>1</v>
      </c>
      <c r="N336" s="294" t="s">
        <v>47</v>
      </c>
      <c r="O336" s="91"/>
      <c r="P336" s="255">
        <f>O336*H336</f>
        <v>0</v>
      </c>
      <c r="Q336" s="255">
        <v>1</v>
      </c>
      <c r="R336" s="255">
        <f>Q336*H336</f>
        <v>0.0040000000000000001</v>
      </c>
      <c r="S336" s="255">
        <v>0</v>
      </c>
      <c r="T336" s="25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7" t="s">
        <v>386</v>
      </c>
      <c r="AT336" s="257" t="s">
        <v>283</v>
      </c>
      <c r="AU336" s="257" t="s">
        <v>91</v>
      </c>
      <c r="AY336" s="16" t="s">
        <v>224</v>
      </c>
      <c r="BE336" s="258">
        <f>IF(N336="základní",J336,0)</f>
        <v>0</v>
      </c>
      <c r="BF336" s="258">
        <f>IF(N336="snížená",J336,0)</f>
        <v>0</v>
      </c>
      <c r="BG336" s="258">
        <f>IF(N336="zákl. přenesená",J336,0)</f>
        <v>0</v>
      </c>
      <c r="BH336" s="258">
        <f>IF(N336="sníž. přenesená",J336,0)</f>
        <v>0</v>
      </c>
      <c r="BI336" s="258">
        <f>IF(N336="nulová",J336,0)</f>
        <v>0</v>
      </c>
      <c r="BJ336" s="16" t="s">
        <v>89</v>
      </c>
      <c r="BK336" s="258">
        <f>ROUND(I336*H336,2)</f>
        <v>0</v>
      </c>
      <c r="BL336" s="16" t="s">
        <v>303</v>
      </c>
      <c r="BM336" s="257" t="s">
        <v>1022</v>
      </c>
    </row>
    <row r="337" s="13" customFormat="1">
      <c r="A337" s="13"/>
      <c r="B337" s="263"/>
      <c r="C337" s="264"/>
      <c r="D337" s="259" t="s">
        <v>263</v>
      </c>
      <c r="E337" s="264"/>
      <c r="F337" s="265" t="s">
        <v>1023</v>
      </c>
      <c r="G337" s="264"/>
      <c r="H337" s="266">
        <v>0.0040000000000000001</v>
      </c>
      <c r="I337" s="267"/>
      <c r="J337" s="264"/>
      <c r="K337" s="264"/>
      <c r="L337" s="268"/>
      <c r="M337" s="269"/>
      <c r="N337" s="270"/>
      <c r="O337" s="270"/>
      <c r="P337" s="270"/>
      <c r="Q337" s="270"/>
      <c r="R337" s="270"/>
      <c r="S337" s="270"/>
      <c r="T337" s="27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2" t="s">
        <v>263</v>
      </c>
      <c r="AU337" s="272" t="s">
        <v>91</v>
      </c>
      <c r="AV337" s="13" t="s">
        <v>91</v>
      </c>
      <c r="AW337" s="13" t="s">
        <v>4</v>
      </c>
      <c r="AX337" s="13" t="s">
        <v>89</v>
      </c>
      <c r="AY337" s="272" t="s">
        <v>224</v>
      </c>
    </row>
    <row r="338" s="2" customFormat="1" ht="21.75" customHeight="1">
      <c r="A338" s="38"/>
      <c r="B338" s="39"/>
      <c r="C338" s="246" t="s">
        <v>1024</v>
      </c>
      <c r="D338" s="246" t="s">
        <v>226</v>
      </c>
      <c r="E338" s="247" t="s">
        <v>1025</v>
      </c>
      <c r="F338" s="248" t="s">
        <v>1026</v>
      </c>
      <c r="G338" s="249" t="s">
        <v>229</v>
      </c>
      <c r="H338" s="250">
        <v>22</v>
      </c>
      <c r="I338" s="251"/>
      <c r="J338" s="252">
        <f>ROUND(I338*H338,2)</f>
        <v>0</v>
      </c>
      <c r="K338" s="248" t="s">
        <v>230</v>
      </c>
      <c r="L338" s="44"/>
      <c r="M338" s="253" t="s">
        <v>1</v>
      </c>
      <c r="N338" s="254" t="s">
        <v>47</v>
      </c>
      <c r="O338" s="91"/>
      <c r="P338" s="255">
        <f>O338*H338</f>
        <v>0</v>
      </c>
      <c r="Q338" s="255">
        <v>0</v>
      </c>
      <c r="R338" s="255">
        <f>Q338*H338</f>
        <v>0</v>
      </c>
      <c r="S338" s="255">
        <v>0</v>
      </c>
      <c r="T338" s="25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7" t="s">
        <v>303</v>
      </c>
      <c r="AT338" s="257" t="s">
        <v>226</v>
      </c>
      <c r="AU338" s="257" t="s">
        <v>91</v>
      </c>
      <c r="AY338" s="16" t="s">
        <v>224</v>
      </c>
      <c r="BE338" s="258">
        <f>IF(N338="základní",J338,0)</f>
        <v>0</v>
      </c>
      <c r="BF338" s="258">
        <f>IF(N338="snížená",J338,0)</f>
        <v>0</v>
      </c>
      <c r="BG338" s="258">
        <f>IF(N338="zákl. přenesená",J338,0)</f>
        <v>0</v>
      </c>
      <c r="BH338" s="258">
        <f>IF(N338="sníž. přenesená",J338,0)</f>
        <v>0</v>
      </c>
      <c r="BI338" s="258">
        <f>IF(N338="nulová",J338,0)</f>
        <v>0</v>
      </c>
      <c r="BJ338" s="16" t="s">
        <v>89</v>
      </c>
      <c r="BK338" s="258">
        <f>ROUND(I338*H338,2)</f>
        <v>0</v>
      </c>
      <c r="BL338" s="16" t="s">
        <v>303</v>
      </c>
      <c r="BM338" s="257" t="s">
        <v>1027</v>
      </c>
    </row>
    <row r="339" s="13" customFormat="1">
      <c r="A339" s="13"/>
      <c r="B339" s="263"/>
      <c r="C339" s="264"/>
      <c r="D339" s="259" t="s">
        <v>263</v>
      </c>
      <c r="E339" s="273" t="s">
        <v>1</v>
      </c>
      <c r="F339" s="265" t="s">
        <v>1028</v>
      </c>
      <c r="G339" s="264"/>
      <c r="H339" s="266">
        <v>22</v>
      </c>
      <c r="I339" s="267"/>
      <c r="J339" s="264"/>
      <c r="K339" s="264"/>
      <c r="L339" s="268"/>
      <c r="M339" s="269"/>
      <c r="N339" s="270"/>
      <c r="O339" s="270"/>
      <c r="P339" s="270"/>
      <c r="Q339" s="270"/>
      <c r="R339" s="270"/>
      <c r="S339" s="270"/>
      <c r="T339" s="27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2" t="s">
        <v>263</v>
      </c>
      <c r="AU339" s="272" t="s">
        <v>91</v>
      </c>
      <c r="AV339" s="13" t="s">
        <v>91</v>
      </c>
      <c r="AW339" s="13" t="s">
        <v>38</v>
      </c>
      <c r="AX339" s="13" t="s">
        <v>89</v>
      </c>
      <c r="AY339" s="272" t="s">
        <v>224</v>
      </c>
    </row>
    <row r="340" s="2" customFormat="1" ht="16.5" customHeight="1">
      <c r="A340" s="38"/>
      <c r="B340" s="39"/>
      <c r="C340" s="285" t="s">
        <v>1029</v>
      </c>
      <c r="D340" s="285" t="s">
        <v>283</v>
      </c>
      <c r="E340" s="286" t="s">
        <v>1030</v>
      </c>
      <c r="F340" s="287" t="s">
        <v>1031</v>
      </c>
      <c r="G340" s="288" t="s">
        <v>268</v>
      </c>
      <c r="H340" s="289">
        <v>0.01</v>
      </c>
      <c r="I340" s="290"/>
      <c r="J340" s="291">
        <f>ROUND(I340*H340,2)</f>
        <v>0</v>
      </c>
      <c r="K340" s="287" t="s">
        <v>230</v>
      </c>
      <c r="L340" s="292"/>
      <c r="M340" s="293" t="s">
        <v>1</v>
      </c>
      <c r="N340" s="294" t="s">
        <v>47</v>
      </c>
      <c r="O340" s="91"/>
      <c r="P340" s="255">
        <f>O340*H340</f>
        <v>0</v>
      </c>
      <c r="Q340" s="255">
        <v>1</v>
      </c>
      <c r="R340" s="255">
        <f>Q340*H340</f>
        <v>0.01</v>
      </c>
      <c r="S340" s="255">
        <v>0</v>
      </c>
      <c r="T340" s="25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57" t="s">
        <v>386</v>
      </c>
      <c r="AT340" s="257" t="s">
        <v>283</v>
      </c>
      <c r="AU340" s="257" t="s">
        <v>91</v>
      </c>
      <c r="AY340" s="16" t="s">
        <v>224</v>
      </c>
      <c r="BE340" s="258">
        <f>IF(N340="základní",J340,0)</f>
        <v>0</v>
      </c>
      <c r="BF340" s="258">
        <f>IF(N340="snížená",J340,0)</f>
        <v>0</v>
      </c>
      <c r="BG340" s="258">
        <f>IF(N340="zákl. přenesená",J340,0)</f>
        <v>0</v>
      </c>
      <c r="BH340" s="258">
        <f>IF(N340="sníž. přenesená",J340,0)</f>
        <v>0</v>
      </c>
      <c r="BI340" s="258">
        <f>IF(N340="nulová",J340,0)</f>
        <v>0</v>
      </c>
      <c r="BJ340" s="16" t="s">
        <v>89</v>
      </c>
      <c r="BK340" s="258">
        <f>ROUND(I340*H340,2)</f>
        <v>0</v>
      </c>
      <c r="BL340" s="16" t="s">
        <v>303</v>
      </c>
      <c r="BM340" s="257" t="s">
        <v>1032</v>
      </c>
    </row>
    <row r="341" s="13" customFormat="1">
      <c r="A341" s="13"/>
      <c r="B341" s="263"/>
      <c r="C341" s="264"/>
      <c r="D341" s="259" t="s">
        <v>263</v>
      </c>
      <c r="E341" s="264"/>
      <c r="F341" s="265" t="s">
        <v>1033</v>
      </c>
      <c r="G341" s="264"/>
      <c r="H341" s="266">
        <v>0.01</v>
      </c>
      <c r="I341" s="267"/>
      <c r="J341" s="264"/>
      <c r="K341" s="264"/>
      <c r="L341" s="268"/>
      <c r="M341" s="269"/>
      <c r="N341" s="270"/>
      <c r="O341" s="270"/>
      <c r="P341" s="270"/>
      <c r="Q341" s="270"/>
      <c r="R341" s="270"/>
      <c r="S341" s="270"/>
      <c r="T341" s="27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72" t="s">
        <v>263</v>
      </c>
      <c r="AU341" s="272" t="s">
        <v>91</v>
      </c>
      <c r="AV341" s="13" t="s">
        <v>91</v>
      </c>
      <c r="AW341" s="13" t="s">
        <v>4</v>
      </c>
      <c r="AX341" s="13" t="s">
        <v>89</v>
      </c>
      <c r="AY341" s="272" t="s">
        <v>224</v>
      </c>
    </row>
    <row r="342" s="2" customFormat="1" ht="16.5" customHeight="1">
      <c r="A342" s="38"/>
      <c r="B342" s="39"/>
      <c r="C342" s="246" t="s">
        <v>1034</v>
      </c>
      <c r="D342" s="246" t="s">
        <v>226</v>
      </c>
      <c r="E342" s="247" t="s">
        <v>1035</v>
      </c>
      <c r="F342" s="248" t="s">
        <v>1036</v>
      </c>
      <c r="G342" s="249" t="s">
        <v>229</v>
      </c>
      <c r="H342" s="250">
        <v>82.159999999999997</v>
      </c>
      <c r="I342" s="251"/>
      <c r="J342" s="252">
        <f>ROUND(I342*H342,2)</f>
        <v>0</v>
      </c>
      <c r="K342" s="248" t="s">
        <v>230</v>
      </c>
      <c r="L342" s="44"/>
      <c r="M342" s="253" t="s">
        <v>1</v>
      </c>
      <c r="N342" s="254" t="s">
        <v>47</v>
      </c>
      <c r="O342" s="91"/>
      <c r="P342" s="255">
        <f>O342*H342</f>
        <v>0</v>
      </c>
      <c r="Q342" s="255">
        <v>0.00037530000000000002</v>
      </c>
      <c r="R342" s="255">
        <f>Q342*H342</f>
        <v>0.030834647999999999</v>
      </c>
      <c r="S342" s="255">
        <v>0</v>
      </c>
      <c r="T342" s="25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7" t="s">
        <v>303</v>
      </c>
      <c r="AT342" s="257" t="s">
        <v>226</v>
      </c>
      <c r="AU342" s="257" t="s">
        <v>91</v>
      </c>
      <c r="AY342" s="16" t="s">
        <v>224</v>
      </c>
      <c r="BE342" s="258">
        <f>IF(N342="základní",J342,0)</f>
        <v>0</v>
      </c>
      <c r="BF342" s="258">
        <f>IF(N342="snížená",J342,0)</f>
        <v>0</v>
      </c>
      <c r="BG342" s="258">
        <f>IF(N342="zákl. přenesená",J342,0)</f>
        <v>0</v>
      </c>
      <c r="BH342" s="258">
        <f>IF(N342="sníž. přenesená",J342,0)</f>
        <v>0</v>
      </c>
      <c r="BI342" s="258">
        <f>IF(N342="nulová",J342,0)</f>
        <v>0</v>
      </c>
      <c r="BJ342" s="16" t="s">
        <v>89</v>
      </c>
      <c r="BK342" s="258">
        <f>ROUND(I342*H342,2)</f>
        <v>0</v>
      </c>
      <c r="BL342" s="16" t="s">
        <v>303</v>
      </c>
      <c r="BM342" s="257" t="s">
        <v>1037</v>
      </c>
    </row>
    <row r="343" s="13" customFormat="1">
      <c r="A343" s="13"/>
      <c r="B343" s="263"/>
      <c r="C343" s="264"/>
      <c r="D343" s="259" t="s">
        <v>263</v>
      </c>
      <c r="E343" s="273" t="s">
        <v>1</v>
      </c>
      <c r="F343" s="265" t="s">
        <v>1038</v>
      </c>
      <c r="G343" s="264"/>
      <c r="H343" s="266">
        <v>4.2999999999999998</v>
      </c>
      <c r="I343" s="267"/>
      <c r="J343" s="264"/>
      <c r="K343" s="264"/>
      <c r="L343" s="268"/>
      <c r="M343" s="269"/>
      <c r="N343" s="270"/>
      <c r="O343" s="270"/>
      <c r="P343" s="270"/>
      <c r="Q343" s="270"/>
      <c r="R343" s="270"/>
      <c r="S343" s="270"/>
      <c r="T343" s="27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72" t="s">
        <v>263</v>
      </c>
      <c r="AU343" s="272" t="s">
        <v>91</v>
      </c>
      <c r="AV343" s="13" t="s">
        <v>91</v>
      </c>
      <c r="AW343" s="13" t="s">
        <v>38</v>
      </c>
      <c r="AX343" s="13" t="s">
        <v>82</v>
      </c>
      <c r="AY343" s="272" t="s">
        <v>224</v>
      </c>
    </row>
    <row r="344" s="13" customFormat="1">
      <c r="A344" s="13"/>
      <c r="B344" s="263"/>
      <c r="C344" s="264"/>
      <c r="D344" s="259" t="s">
        <v>263</v>
      </c>
      <c r="E344" s="273" t="s">
        <v>1</v>
      </c>
      <c r="F344" s="265" t="s">
        <v>1039</v>
      </c>
      <c r="G344" s="264"/>
      <c r="H344" s="266">
        <v>54.340000000000003</v>
      </c>
      <c r="I344" s="267"/>
      <c r="J344" s="264"/>
      <c r="K344" s="264"/>
      <c r="L344" s="268"/>
      <c r="M344" s="269"/>
      <c r="N344" s="270"/>
      <c r="O344" s="270"/>
      <c r="P344" s="270"/>
      <c r="Q344" s="270"/>
      <c r="R344" s="270"/>
      <c r="S344" s="270"/>
      <c r="T344" s="27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2" t="s">
        <v>263</v>
      </c>
      <c r="AU344" s="272" t="s">
        <v>91</v>
      </c>
      <c r="AV344" s="13" t="s">
        <v>91</v>
      </c>
      <c r="AW344" s="13" t="s">
        <v>38</v>
      </c>
      <c r="AX344" s="13" t="s">
        <v>82</v>
      </c>
      <c r="AY344" s="272" t="s">
        <v>224</v>
      </c>
    </row>
    <row r="345" s="13" customFormat="1">
      <c r="A345" s="13"/>
      <c r="B345" s="263"/>
      <c r="C345" s="264"/>
      <c r="D345" s="259" t="s">
        <v>263</v>
      </c>
      <c r="E345" s="273" t="s">
        <v>1</v>
      </c>
      <c r="F345" s="265" t="s">
        <v>1040</v>
      </c>
      <c r="G345" s="264"/>
      <c r="H345" s="266">
        <v>23.52</v>
      </c>
      <c r="I345" s="267"/>
      <c r="J345" s="264"/>
      <c r="K345" s="264"/>
      <c r="L345" s="268"/>
      <c r="M345" s="269"/>
      <c r="N345" s="270"/>
      <c r="O345" s="270"/>
      <c r="P345" s="270"/>
      <c r="Q345" s="270"/>
      <c r="R345" s="270"/>
      <c r="S345" s="270"/>
      <c r="T345" s="27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2" t="s">
        <v>263</v>
      </c>
      <c r="AU345" s="272" t="s">
        <v>91</v>
      </c>
      <c r="AV345" s="13" t="s">
        <v>91</v>
      </c>
      <c r="AW345" s="13" t="s">
        <v>38</v>
      </c>
      <c r="AX345" s="13" t="s">
        <v>82</v>
      </c>
      <c r="AY345" s="272" t="s">
        <v>224</v>
      </c>
    </row>
    <row r="346" s="14" customFormat="1">
      <c r="A346" s="14"/>
      <c r="B346" s="274"/>
      <c r="C346" s="275"/>
      <c r="D346" s="259" t="s">
        <v>263</v>
      </c>
      <c r="E346" s="276" t="s">
        <v>1</v>
      </c>
      <c r="F346" s="277" t="s">
        <v>277</v>
      </c>
      <c r="G346" s="275"/>
      <c r="H346" s="278">
        <v>82.159999999999997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4" t="s">
        <v>263</v>
      </c>
      <c r="AU346" s="284" t="s">
        <v>91</v>
      </c>
      <c r="AV346" s="14" t="s">
        <v>231</v>
      </c>
      <c r="AW346" s="14" t="s">
        <v>38</v>
      </c>
      <c r="AX346" s="14" t="s">
        <v>89</v>
      </c>
      <c r="AY346" s="284" t="s">
        <v>224</v>
      </c>
    </row>
    <row r="347" s="2" customFormat="1" ht="16.5" customHeight="1">
      <c r="A347" s="38"/>
      <c r="B347" s="39"/>
      <c r="C347" s="285" t="s">
        <v>1041</v>
      </c>
      <c r="D347" s="285" t="s">
        <v>283</v>
      </c>
      <c r="E347" s="286" t="s">
        <v>1042</v>
      </c>
      <c r="F347" s="287" t="s">
        <v>1043</v>
      </c>
      <c r="G347" s="288" t="s">
        <v>229</v>
      </c>
      <c r="H347" s="289">
        <v>94.483999999999995</v>
      </c>
      <c r="I347" s="290"/>
      <c r="J347" s="291">
        <f>ROUND(I347*H347,2)</f>
        <v>0</v>
      </c>
      <c r="K347" s="287" t="s">
        <v>1</v>
      </c>
      <c r="L347" s="292"/>
      <c r="M347" s="293" t="s">
        <v>1</v>
      </c>
      <c r="N347" s="294" t="s">
        <v>47</v>
      </c>
      <c r="O347" s="91"/>
      <c r="P347" s="255">
        <f>O347*H347</f>
        <v>0</v>
      </c>
      <c r="Q347" s="255">
        <v>0</v>
      </c>
      <c r="R347" s="255">
        <f>Q347*H347</f>
        <v>0</v>
      </c>
      <c r="S347" s="255">
        <v>0</v>
      </c>
      <c r="T347" s="25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7" t="s">
        <v>386</v>
      </c>
      <c r="AT347" s="257" t="s">
        <v>283</v>
      </c>
      <c r="AU347" s="257" t="s">
        <v>91</v>
      </c>
      <c r="AY347" s="16" t="s">
        <v>224</v>
      </c>
      <c r="BE347" s="258">
        <f>IF(N347="základní",J347,0)</f>
        <v>0</v>
      </c>
      <c r="BF347" s="258">
        <f>IF(N347="snížená",J347,0)</f>
        <v>0</v>
      </c>
      <c r="BG347" s="258">
        <f>IF(N347="zákl. přenesená",J347,0)</f>
        <v>0</v>
      </c>
      <c r="BH347" s="258">
        <f>IF(N347="sníž. přenesená",J347,0)</f>
        <v>0</v>
      </c>
      <c r="BI347" s="258">
        <f>IF(N347="nulová",J347,0)</f>
        <v>0</v>
      </c>
      <c r="BJ347" s="16" t="s">
        <v>89</v>
      </c>
      <c r="BK347" s="258">
        <f>ROUND(I347*H347,2)</f>
        <v>0</v>
      </c>
      <c r="BL347" s="16" t="s">
        <v>303</v>
      </c>
      <c r="BM347" s="257" t="s">
        <v>1044</v>
      </c>
    </row>
    <row r="348" s="13" customFormat="1">
      <c r="A348" s="13"/>
      <c r="B348" s="263"/>
      <c r="C348" s="264"/>
      <c r="D348" s="259" t="s">
        <v>263</v>
      </c>
      <c r="E348" s="264"/>
      <c r="F348" s="265" t="s">
        <v>1045</v>
      </c>
      <c r="G348" s="264"/>
      <c r="H348" s="266">
        <v>94.483999999999995</v>
      </c>
      <c r="I348" s="267"/>
      <c r="J348" s="264"/>
      <c r="K348" s="264"/>
      <c r="L348" s="268"/>
      <c r="M348" s="269"/>
      <c r="N348" s="270"/>
      <c r="O348" s="270"/>
      <c r="P348" s="270"/>
      <c r="Q348" s="270"/>
      <c r="R348" s="270"/>
      <c r="S348" s="270"/>
      <c r="T348" s="27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2" t="s">
        <v>263</v>
      </c>
      <c r="AU348" s="272" t="s">
        <v>91</v>
      </c>
      <c r="AV348" s="13" t="s">
        <v>91</v>
      </c>
      <c r="AW348" s="13" t="s">
        <v>4</v>
      </c>
      <c r="AX348" s="13" t="s">
        <v>89</v>
      </c>
      <c r="AY348" s="272" t="s">
        <v>224</v>
      </c>
    </row>
    <row r="349" s="2" customFormat="1" ht="21.75" customHeight="1">
      <c r="A349" s="38"/>
      <c r="B349" s="39"/>
      <c r="C349" s="246" t="s">
        <v>1046</v>
      </c>
      <c r="D349" s="246" t="s">
        <v>226</v>
      </c>
      <c r="E349" s="247" t="s">
        <v>501</v>
      </c>
      <c r="F349" s="248" t="s">
        <v>502</v>
      </c>
      <c r="G349" s="249" t="s">
        <v>229</v>
      </c>
      <c r="H349" s="250">
        <v>82.159999999999997</v>
      </c>
      <c r="I349" s="251"/>
      <c r="J349" s="252">
        <f>ROUND(I349*H349,2)</f>
        <v>0</v>
      </c>
      <c r="K349" s="248" t="s">
        <v>230</v>
      </c>
      <c r="L349" s="44"/>
      <c r="M349" s="253" t="s">
        <v>1</v>
      </c>
      <c r="N349" s="254" t="s">
        <v>47</v>
      </c>
      <c r="O349" s="91"/>
      <c r="P349" s="255">
        <f>O349*H349</f>
        <v>0</v>
      </c>
      <c r="Q349" s="255">
        <v>0</v>
      </c>
      <c r="R349" s="255">
        <f>Q349*H349</f>
        <v>0</v>
      </c>
      <c r="S349" s="255">
        <v>0</v>
      </c>
      <c r="T349" s="25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57" t="s">
        <v>303</v>
      </c>
      <c r="AT349" s="257" t="s">
        <v>226</v>
      </c>
      <c r="AU349" s="257" t="s">
        <v>91</v>
      </c>
      <c r="AY349" s="16" t="s">
        <v>224</v>
      </c>
      <c r="BE349" s="258">
        <f>IF(N349="základní",J349,0)</f>
        <v>0</v>
      </c>
      <c r="BF349" s="258">
        <f>IF(N349="snížená",J349,0)</f>
        <v>0</v>
      </c>
      <c r="BG349" s="258">
        <f>IF(N349="zákl. přenesená",J349,0)</f>
        <v>0</v>
      </c>
      <c r="BH349" s="258">
        <f>IF(N349="sníž. přenesená",J349,0)</f>
        <v>0</v>
      </c>
      <c r="BI349" s="258">
        <f>IF(N349="nulová",J349,0)</f>
        <v>0</v>
      </c>
      <c r="BJ349" s="16" t="s">
        <v>89</v>
      </c>
      <c r="BK349" s="258">
        <f>ROUND(I349*H349,2)</f>
        <v>0</v>
      </c>
      <c r="BL349" s="16" t="s">
        <v>303</v>
      </c>
      <c r="BM349" s="257" t="s">
        <v>1047</v>
      </c>
    </row>
    <row r="350" s="2" customFormat="1" ht="21.75" customHeight="1">
      <c r="A350" s="38"/>
      <c r="B350" s="39"/>
      <c r="C350" s="285" t="s">
        <v>1048</v>
      </c>
      <c r="D350" s="285" t="s">
        <v>283</v>
      </c>
      <c r="E350" s="286" t="s">
        <v>1049</v>
      </c>
      <c r="F350" s="287" t="s">
        <v>1050</v>
      </c>
      <c r="G350" s="288" t="s">
        <v>229</v>
      </c>
      <c r="H350" s="289">
        <v>86.268000000000001</v>
      </c>
      <c r="I350" s="290"/>
      <c r="J350" s="291">
        <f>ROUND(I350*H350,2)</f>
        <v>0</v>
      </c>
      <c r="K350" s="287" t="s">
        <v>230</v>
      </c>
      <c r="L350" s="292"/>
      <c r="M350" s="293" t="s">
        <v>1</v>
      </c>
      <c r="N350" s="294" t="s">
        <v>47</v>
      </c>
      <c r="O350" s="91"/>
      <c r="P350" s="255">
        <f>O350*H350</f>
        <v>0</v>
      </c>
      <c r="Q350" s="255">
        <v>0.00080000000000000004</v>
      </c>
      <c r="R350" s="255">
        <f>Q350*H350</f>
        <v>0.069014400000000004</v>
      </c>
      <c r="S350" s="255">
        <v>0</v>
      </c>
      <c r="T350" s="25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7" t="s">
        <v>386</v>
      </c>
      <c r="AT350" s="257" t="s">
        <v>283</v>
      </c>
      <c r="AU350" s="257" t="s">
        <v>91</v>
      </c>
      <c r="AY350" s="16" t="s">
        <v>224</v>
      </c>
      <c r="BE350" s="258">
        <f>IF(N350="základní",J350,0)</f>
        <v>0</v>
      </c>
      <c r="BF350" s="258">
        <f>IF(N350="snížená",J350,0)</f>
        <v>0</v>
      </c>
      <c r="BG350" s="258">
        <f>IF(N350="zákl. přenesená",J350,0)</f>
        <v>0</v>
      </c>
      <c r="BH350" s="258">
        <f>IF(N350="sníž. přenesená",J350,0)</f>
        <v>0</v>
      </c>
      <c r="BI350" s="258">
        <f>IF(N350="nulová",J350,0)</f>
        <v>0</v>
      </c>
      <c r="BJ350" s="16" t="s">
        <v>89</v>
      </c>
      <c r="BK350" s="258">
        <f>ROUND(I350*H350,2)</f>
        <v>0</v>
      </c>
      <c r="BL350" s="16" t="s">
        <v>303</v>
      </c>
      <c r="BM350" s="257" t="s">
        <v>1051</v>
      </c>
    </row>
    <row r="351" s="13" customFormat="1">
      <c r="A351" s="13"/>
      <c r="B351" s="263"/>
      <c r="C351" s="264"/>
      <c r="D351" s="259" t="s">
        <v>263</v>
      </c>
      <c r="E351" s="264"/>
      <c r="F351" s="265" t="s">
        <v>1052</v>
      </c>
      <c r="G351" s="264"/>
      <c r="H351" s="266">
        <v>86.268000000000001</v>
      </c>
      <c r="I351" s="267"/>
      <c r="J351" s="264"/>
      <c r="K351" s="264"/>
      <c r="L351" s="268"/>
      <c r="M351" s="269"/>
      <c r="N351" s="270"/>
      <c r="O351" s="270"/>
      <c r="P351" s="270"/>
      <c r="Q351" s="270"/>
      <c r="R351" s="270"/>
      <c r="S351" s="270"/>
      <c r="T351" s="27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72" t="s">
        <v>263</v>
      </c>
      <c r="AU351" s="272" t="s">
        <v>91</v>
      </c>
      <c r="AV351" s="13" t="s">
        <v>91</v>
      </c>
      <c r="AW351" s="13" t="s">
        <v>4</v>
      </c>
      <c r="AX351" s="13" t="s">
        <v>89</v>
      </c>
      <c r="AY351" s="272" t="s">
        <v>224</v>
      </c>
    </row>
    <row r="352" s="2" customFormat="1" ht="21.75" customHeight="1">
      <c r="A352" s="38"/>
      <c r="B352" s="39"/>
      <c r="C352" s="246" t="s">
        <v>1053</v>
      </c>
      <c r="D352" s="246" t="s">
        <v>226</v>
      </c>
      <c r="E352" s="247" t="s">
        <v>1054</v>
      </c>
      <c r="F352" s="248" t="s">
        <v>1055</v>
      </c>
      <c r="G352" s="249" t="s">
        <v>229</v>
      </c>
      <c r="H352" s="250">
        <v>24.265000000000001</v>
      </c>
      <c r="I352" s="251"/>
      <c r="J352" s="252">
        <f>ROUND(I352*H352,2)</f>
        <v>0</v>
      </c>
      <c r="K352" s="248" t="s">
        <v>1</v>
      </c>
      <c r="L352" s="44"/>
      <c r="M352" s="253" t="s">
        <v>1</v>
      </c>
      <c r="N352" s="254" t="s">
        <v>47</v>
      </c>
      <c r="O352" s="91"/>
      <c r="P352" s="255">
        <f>O352*H352</f>
        <v>0</v>
      </c>
      <c r="Q352" s="255">
        <v>0</v>
      </c>
      <c r="R352" s="255">
        <f>Q352*H352</f>
        <v>0</v>
      </c>
      <c r="S352" s="255">
        <v>0</v>
      </c>
      <c r="T352" s="25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7" t="s">
        <v>303</v>
      </c>
      <c r="AT352" s="257" t="s">
        <v>226</v>
      </c>
      <c r="AU352" s="257" t="s">
        <v>91</v>
      </c>
      <c r="AY352" s="16" t="s">
        <v>224</v>
      </c>
      <c r="BE352" s="258">
        <f>IF(N352="základní",J352,0)</f>
        <v>0</v>
      </c>
      <c r="BF352" s="258">
        <f>IF(N352="snížená",J352,0)</f>
        <v>0</v>
      </c>
      <c r="BG352" s="258">
        <f>IF(N352="zákl. přenesená",J352,0)</f>
        <v>0</v>
      </c>
      <c r="BH352" s="258">
        <f>IF(N352="sníž. přenesená",J352,0)</f>
        <v>0</v>
      </c>
      <c r="BI352" s="258">
        <f>IF(N352="nulová",J352,0)</f>
        <v>0</v>
      </c>
      <c r="BJ352" s="16" t="s">
        <v>89</v>
      </c>
      <c r="BK352" s="258">
        <f>ROUND(I352*H352,2)</f>
        <v>0</v>
      </c>
      <c r="BL352" s="16" t="s">
        <v>303</v>
      </c>
      <c r="BM352" s="257" t="s">
        <v>1056</v>
      </c>
    </row>
    <row r="353" s="13" customFormat="1">
      <c r="A353" s="13"/>
      <c r="B353" s="263"/>
      <c r="C353" s="264"/>
      <c r="D353" s="259" t="s">
        <v>263</v>
      </c>
      <c r="E353" s="273" t="s">
        <v>1</v>
      </c>
      <c r="F353" s="265" t="s">
        <v>1057</v>
      </c>
      <c r="G353" s="264"/>
      <c r="H353" s="266">
        <v>24.265000000000001</v>
      </c>
      <c r="I353" s="267"/>
      <c r="J353" s="264"/>
      <c r="K353" s="264"/>
      <c r="L353" s="268"/>
      <c r="M353" s="269"/>
      <c r="N353" s="270"/>
      <c r="O353" s="270"/>
      <c r="P353" s="270"/>
      <c r="Q353" s="270"/>
      <c r="R353" s="270"/>
      <c r="S353" s="270"/>
      <c r="T353" s="27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72" t="s">
        <v>263</v>
      </c>
      <c r="AU353" s="272" t="s">
        <v>91</v>
      </c>
      <c r="AV353" s="13" t="s">
        <v>91</v>
      </c>
      <c r="AW353" s="13" t="s">
        <v>38</v>
      </c>
      <c r="AX353" s="13" t="s">
        <v>89</v>
      </c>
      <c r="AY353" s="272" t="s">
        <v>224</v>
      </c>
    </row>
    <row r="354" s="2" customFormat="1" ht="21.75" customHeight="1">
      <c r="A354" s="38"/>
      <c r="B354" s="39"/>
      <c r="C354" s="246" t="s">
        <v>1058</v>
      </c>
      <c r="D354" s="246" t="s">
        <v>226</v>
      </c>
      <c r="E354" s="247" t="s">
        <v>1059</v>
      </c>
      <c r="F354" s="248" t="s">
        <v>1060</v>
      </c>
      <c r="G354" s="249" t="s">
        <v>239</v>
      </c>
      <c r="H354" s="250">
        <v>24</v>
      </c>
      <c r="I354" s="251"/>
      <c r="J354" s="252">
        <f>ROUND(I354*H354,2)</f>
        <v>0</v>
      </c>
      <c r="K354" s="248" t="s">
        <v>230</v>
      </c>
      <c r="L354" s="44"/>
      <c r="M354" s="253" t="s">
        <v>1</v>
      </c>
      <c r="N354" s="254" t="s">
        <v>47</v>
      </c>
      <c r="O354" s="91"/>
      <c r="P354" s="255">
        <f>O354*H354</f>
        <v>0</v>
      </c>
      <c r="Q354" s="255">
        <v>0.00011</v>
      </c>
      <c r="R354" s="255">
        <f>Q354*H354</f>
        <v>0.00264</v>
      </c>
      <c r="S354" s="255">
        <v>0</v>
      </c>
      <c r="T354" s="25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57" t="s">
        <v>303</v>
      </c>
      <c r="AT354" s="257" t="s">
        <v>226</v>
      </c>
      <c r="AU354" s="257" t="s">
        <v>91</v>
      </c>
      <c r="AY354" s="16" t="s">
        <v>224</v>
      </c>
      <c r="BE354" s="258">
        <f>IF(N354="základní",J354,0)</f>
        <v>0</v>
      </c>
      <c r="BF354" s="258">
        <f>IF(N354="snížená",J354,0)</f>
        <v>0</v>
      </c>
      <c r="BG354" s="258">
        <f>IF(N354="zákl. přenesená",J354,0)</f>
        <v>0</v>
      </c>
      <c r="BH354" s="258">
        <f>IF(N354="sníž. přenesená",J354,0)</f>
        <v>0</v>
      </c>
      <c r="BI354" s="258">
        <f>IF(N354="nulová",J354,0)</f>
        <v>0</v>
      </c>
      <c r="BJ354" s="16" t="s">
        <v>89</v>
      </c>
      <c r="BK354" s="258">
        <f>ROUND(I354*H354,2)</f>
        <v>0</v>
      </c>
      <c r="BL354" s="16" t="s">
        <v>303</v>
      </c>
      <c r="BM354" s="257" t="s">
        <v>1061</v>
      </c>
    </row>
    <row r="355" s="13" customFormat="1">
      <c r="A355" s="13"/>
      <c r="B355" s="263"/>
      <c r="C355" s="264"/>
      <c r="D355" s="259" t="s">
        <v>263</v>
      </c>
      <c r="E355" s="273" t="s">
        <v>1</v>
      </c>
      <c r="F355" s="265" t="s">
        <v>1062</v>
      </c>
      <c r="G355" s="264"/>
      <c r="H355" s="266">
        <v>24</v>
      </c>
      <c r="I355" s="267"/>
      <c r="J355" s="264"/>
      <c r="K355" s="264"/>
      <c r="L355" s="268"/>
      <c r="M355" s="269"/>
      <c r="N355" s="270"/>
      <c r="O355" s="270"/>
      <c r="P355" s="270"/>
      <c r="Q355" s="270"/>
      <c r="R355" s="270"/>
      <c r="S355" s="270"/>
      <c r="T355" s="27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2" t="s">
        <v>263</v>
      </c>
      <c r="AU355" s="272" t="s">
        <v>91</v>
      </c>
      <c r="AV355" s="13" t="s">
        <v>91</v>
      </c>
      <c r="AW355" s="13" t="s">
        <v>38</v>
      </c>
      <c r="AX355" s="13" t="s">
        <v>89</v>
      </c>
      <c r="AY355" s="272" t="s">
        <v>224</v>
      </c>
    </row>
    <row r="356" s="2" customFormat="1" ht="16.5" customHeight="1">
      <c r="A356" s="38"/>
      <c r="B356" s="39"/>
      <c r="C356" s="285" t="s">
        <v>1063</v>
      </c>
      <c r="D356" s="285" t="s">
        <v>283</v>
      </c>
      <c r="E356" s="286" t="s">
        <v>1064</v>
      </c>
      <c r="F356" s="287" t="s">
        <v>1065</v>
      </c>
      <c r="G356" s="288" t="s">
        <v>239</v>
      </c>
      <c r="H356" s="289">
        <v>25.199999999999999</v>
      </c>
      <c r="I356" s="290"/>
      <c r="J356" s="291">
        <f>ROUND(I356*H356,2)</f>
        <v>0</v>
      </c>
      <c r="K356" s="287" t="s">
        <v>1</v>
      </c>
      <c r="L356" s="292"/>
      <c r="M356" s="293" t="s">
        <v>1</v>
      </c>
      <c r="N356" s="294" t="s">
        <v>47</v>
      </c>
      <c r="O356" s="91"/>
      <c r="P356" s="255">
        <f>O356*H356</f>
        <v>0</v>
      </c>
      <c r="Q356" s="255">
        <v>0</v>
      </c>
      <c r="R356" s="255">
        <f>Q356*H356</f>
        <v>0</v>
      </c>
      <c r="S356" s="255">
        <v>0</v>
      </c>
      <c r="T356" s="25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57" t="s">
        <v>386</v>
      </c>
      <c r="AT356" s="257" t="s">
        <v>283</v>
      </c>
      <c r="AU356" s="257" t="s">
        <v>91</v>
      </c>
      <c r="AY356" s="16" t="s">
        <v>224</v>
      </c>
      <c r="BE356" s="258">
        <f>IF(N356="základní",J356,0)</f>
        <v>0</v>
      </c>
      <c r="BF356" s="258">
        <f>IF(N356="snížená",J356,0)</f>
        <v>0</v>
      </c>
      <c r="BG356" s="258">
        <f>IF(N356="zákl. přenesená",J356,0)</f>
        <v>0</v>
      </c>
      <c r="BH356" s="258">
        <f>IF(N356="sníž. přenesená",J356,0)</f>
        <v>0</v>
      </c>
      <c r="BI356" s="258">
        <f>IF(N356="nulová",J356,0)</f>
        <v>0</v>
      </c>
      <c r="BJ356" s="16" t="s">
        <v>89</v>
      </c>
      <c r="BK356" s="258">
        <f>ROUND(I356*H356,2)</f>
        <v>0</v>
      </c>
      <c r="BL356" s="16" t="s">
        <v>303</v>
      </c>
      <c r="BM356" s="257" t="s">
        <v>1066</v>
      </c>
    </row>
    <row r="357" s="2" customFormat="1">
      <c r="A357" s="38"/>
      <c r="B357" s="39"/>
      <c r="C357" s="40"/>
      <c r="D357" s="259" t="s">
        <v>261</v>
      </c>
      <c r="E357" s="40"/>
      <c r="F357" s="260" t="s">
        <v>1067</v>
      </c>
      <c r="G357" s="40"/>
      <c r="H357" s="40"/>
      <c r="I357" s="154"/>
      <c r="J357" s="40"/>
      <c r="K357" s="40"/>
      <c r="L357" s="44"/>
      <c r="M357" s="261"/>
      <c r="N357" s="262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6" t="s">
        <v>261</v>
      </c>
      <c r="AU357" s="16" t="s">
        <v>91</v>
      </c>
    </row>
    <row r="358" s="13" customFormat="1">
      <c r="A358" s="13"/>
      <c r="B358" s="263"/>
      <c r="C358" s="264"/>
      <c r="D358" s="259" t="s">
        <v>263</v>
      </c>
      <c r="E358" s="264"/>
      <c r="F358" s="265" t="s">
        <v>1068</v>
      </c>
      <c r="G358" s="264"/>
      <c r="H358" s="266">
        <v>25.199999999999999</v>
      </c>
      <c r="I358" s="267"/>
      <c r="J358" s="264"/>
      <c r="K358" s="264"/>
      <c r="L358" s="268"/>
      <c r="M358" s="269"/>
      <c r="N358" s="270"/>
      <c r="O358" s="270"/>
      <c r="P358" s="270"/>
      <c r="Q358" s="270"/>
      <c r="R358" s="270"/>
      <c r="S358" s="270"/>
      <c r="T358" s="27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2" t="s">
        <v>263</v>
      </c>
      <c r="AU358" s="272" t="s">
        <v>91</v>
      </c>
      <c r="AV358" s="13" t="s">
        <v>91</v>
      </c>
      <c r="AW358" s="13" t="s">
        <v>4</v>
      </c>
      <c r="AX358" s="13" t="s">
        <v>89</v>
      </c>
      <c r="AY358" s="272" t="s">
        <v>224</v>
      </c>
    </row>
    <row r="359" s="2" customFormat="1" ht="21.75" customHeight="1">
      <c r="A359" s="38"/>
      <c r="B359" s="39"/>
      <c r="C359" s="285" t="s">
        <v>1069</v>
      </c>
      <c r="D359" s="285" t="s">
        <v>283</v>
      </c>
      <c r="E359" s="286" t="s">
        <v>1070</v>
      </c>
      <c r="F359" s="287" t="s">
        <v>1071</v>
      </c>
      <c r="G359" s="288" t="s">
        <v>389</v>
      </c>
      <c r="H359" s="289">
        <v>72</v>
      </c>
      <c r="I359" s="290"/>
      <c r="J359" s="291">
        <f>ROUND(I359*H359,2)</f>
        <v>0</v>
      </c>
      <c r="K359" s="287" t="s">
        <v>1</v>
      </c>
      <c r="L359" s="292"/>
      <c r="M359" s="293" t="s">
        <v>1</v>
      </c>
      <c r="N359" s="294" t="s">
        <v>47</v>
      </c>
      <c r="O359" s="91"/>
      <c r="P359" s="255">
        <f>O359*H359</f>
        <v>0</v>
      </c>
      <c r="Q359" s="255">
        <v>0</v>
      </c>
      <c r="R359" s="255">
        <f>Q359*H359</f>
        <v>0</v>
      </c>
      <c r="S359" s="255">
        <v>0</v>
      </c>
      <c r="T359" s="25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57" t="s">
        <v>386</v>
      </c>
      <c r="AT359" s="257" t="s">
        <v>283</v>
      </c>
      <c r="AU359" s="257" t="s">
        <v>91</v>
      </c>
      <c r="AY359" s="16" t="s">
        <v>224</v>
      </c>
      <c r="BE359" s="258">
        <f>IF(N359="základní",J359,0)</f>
        <v>0</v>
      </c>
      <c r="BF359" s="258">
        <f>IF(N359="snížená",J359,0)</f>
        <v>0</v>
      </c>
      <c r="BG359" s="258">
        <f>IF(N359="zákl. přenesená",J359,0)</f>
        <v>0</v>
      </c>
      <c r="BH359" s="258">
        <f>IF(N359="sníž. přenesená",J359,0)</f>
        <v>0</v>
      </c>
      <c r="BI359" s="258">
        <f>IF(N359="nulová",J359,0)</f>
        <v>0</v>
      </c>
      <c r="BJ359" s="16" t="s">
        <v>89</v>
      </c>
      <c r="BK359" s="258">
        <f>ROUND(I359*H359,2)</f>
        <v>0</v>
      </c>
      <c r="BL359" s="16" t="s">
        <v>303</v>
      </c>
      <c r="BM359" s="257" t="s">
        <v>1072</v>
      </c>
    </row>
    <row r="360" s="2" customFormat="1" ht="21.75" customHeight="1">
      <c r="A360" s="38"/>
      <c r="B360" s="39"/>
      <c r="C360" s="246" t="s">
        <v>1073</v>
      </c>
      <c r="D360" s="246" t="s">
        <v>226</v>
      </c>
      <c r="E360" s="247" t="s">
        <v>511</v>
      </c>
      <c r="F360" s="248" t="s">
        <v>512</v>
      </c>
      <c r="G360" s="249" t="s">
        <v>513</v>
      </c>
      <c r="H360" s="295"/>
      <c r="I360" s="251"/>
      <c r="J360" s="252">
        <f>ROUND(I360*H360,2)</f>
        <v>0</v>
      </c>
      <c r="K360" s="248" t="s">
        <v>230</v>
      </c>
      <c r="L360" s="44"/>
      <c r="M360" s="253" t="s">
        <v>1</v>
      </c>
      <c r="N360" s="254" t="s">
        <v>47</v>
      </c>
      <c r="O360" s="91"/>
      <c r="P360" s="255">
        <f>O360*H360</f>
        <v>0</v>
      </c>
      <c r="Q360" s="255">
        <v>0</v>
      </c>
      <c r="R360" s="255">
        <f>Q360*H360</f>
        <v>0</v>
      </c>
      <c r="S360" s="255">
        <v>0</v>
      </c>
      <c r="T360" s="25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57" t="s">
        <v>303</v>
      </c>
      <c r="AT360" s="257" t="s">
        <v>226</v>
      </c>
      <c r="AU360" s="257" t="s">
        <v>91</v>
      </c>
      <c r="AY360" s="16" t="s">
        <v>224</v>
      </c>
      <c r="BE360" s="258">
        <f>IF(N360="základní",J360,0)</f>
        <v>0</v>
      </c>
      <c r="BF360" s="258">
        <f>IF(N360="snížená",J360,0)</f>
        <v>0</v>
      </c>
      <c r="BG360" s="258">
        <f>IF(N360="zákl. přenesená",J360,0)</f>
        <v>0</v>
      </c>
      <c r="BH360" s="258">
        <f>IF(N360="sníž. přenesená",J360,0)</f>
        <v>0</v>
      </c>
      <c r="BI360" s="258">
        <f>IF(N360="nulová",J360,0)</f>
        <v>0</v>
      </c>
      <c r="BJ360" s="16" t="s">
        <v>89</v>
      </c>
      <c r="BK360" s="258">
        <f>ROUND(I360*H360,2)</f>
        <v>0</v>
      </c>
      <c r="BL360" s="16" t="s">
        <v>303</v>
      </c>
      <c r="BM360" s="257" t="s">
        <v>1074</v>
      </c>
    </row>
    <row r="361" s="12" customFormat="1" ht="22.8" customHeight="1">
      <c r="A361" s="12"/>
      <c r="B361" s="230"/>
      <c r="C361" s="231"/>
      <c r="D361" s="232" t="s">
        <v>81</v>
      </c>
      <c r="E361" s="244" t="s">
        <v>1075</v>
      </c>
      <c r="F361" s="244" t="s">
        <v>1076</v>
      </c>
      <c r="G361" s="231"/>
      <c r="H361" s="231"/>
      <c r="I361" s="234"/>
      <c r="J361" s="245">
        <f>BK361</f>
        <v>0</v>
      </c>
      <c r="K361" s="231"/>
      <c r="L361" s="236"/>
      <c r="M361" s="237"/>
      <c r="N361" s="238"/>
      <c r="O361" s="238"/>
      <c r="P361" s="239">
        <f>SUM(P362:P369)</f>
        <v>0</v>
      </c>
      <c r="Q361" s="238"/>
      <c r="R361" s="239">
        <f>SUM(R362:R369)</f>
        <v>0.12744990000000001</v>
      </c>
      <c r="S361" s="238"/>
      <c r="T361" s="240">
        <f>SUM(T362:T369)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41" t="s">
        <v>91</v>
      </c>
      <c r="AT361" s="242" t="s">
        <v>81</v>
      </c>
      <c r="AU361" s="242" t="s">
        <v>89</v>
      </c>
      <c r="AY361" s="241" t="s">
        <v>224</v>
      </c>
      <c r="BK361" s="243">
        <f>SUM(BK362:BK369)</f>
        <v>0</v>
      </c>
    </row>
    <row r="362" s="2" customFormat="1" ht="16.5" customHeight="1">
      <c r="A362" s="38"/>
      <c r="B362" s="39"/>
      <c r="C362" s="246" t="s">
        <v>1077</v>
      </c>
      <c r="D362" s="246" t="s">
        <v>226</v>
      </c>
      <c r="E362" s="247" t="s">
        <v>1078</v>
      </c>
      <c r="F362" s="248" t="s">
        <v>1079</v>
      </c>
      <c r="G362" s="249" t="s">
        <v>880</v>
      </c>
      <c r="H362" s="250">
        <v>124.2</v>
      </c>
      <c r="I362" s="251"/>
      <c r="J362" s="252">
        <f>ROUND(I362*H362,2)</f>
        <v>0</v>
      </c>
      <c r="K362" s="248" t="s">
        <v>230</v>
      </c>
      <c r="L362" s="44"/>
      <c r="M362" s="253" t="s">
        <v>1</v>
      </c>
      <c r="N362" s="254" t="s">
        <v>47</v>
      </c>
      <c r="O362" s="91"/>
      <c r="P362" s="255">
        <f>O362*H362</f>
        <v>0</v>
      </c>
      <c r="Q362" s="255">
        <v>4.6999999999999997E-05</v>
      </c>
      <c r="R362" s="255">
        <f>Q362*H362</f>
        <v>0.0058373999999999995</v>
      </c>
      <c r="S362" s="255">
        <v>0</v>
      </c>
      <c r="T362" s="25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7" t="s">
        <v>303</v>
      </c>
      <c r="AT362" s="257" t="s">
        <v>226</v>
      </c>
      <c r="AU362" s="257" t="s">
        <v>91</v>
      </c>
      <c r="AY362" s="16" t="s">
        <v>224</v>
      </c>
      <c r="BE362" s="258">
        <f>IF(N362="základní",J362,0)</f>
        <v>0</v>
      </c>
      <c r="BF362" s="258">
        <f>IF(N362="snížená",J362,0)</f>
        <v>0</v>
      </c>
      <c r="BG362" s="258">
        <f>IF(N362="zákl. přenesená",J362,0)</f>
        <v>0</v>
      </c>
      <c r="BH362" s="258">
        <f>IF(N362="sníž. přenesená",J362,0)</f>
        <v>0</v>
      </c>
      <c r="BI362" s="258">
        <f>IF(N362="nulová",J362,0)</f>
        <v>0</v>
      </c>
      <c r="BJ362" s="16" t="s">
        <v>89</v>
      </c>
      <c r="BK362" s="258">
        <f>ROUND(I362*H362,2)</f>
        <v>0</v>
      </c>
      <c r="BL362" s="16" t="s">
        <v>303</v>
      </c>
      <c r="BM362" s="257" t="s">
        <v>1080</v>
      </c>
    </row>
    <row r="363" s="2" customFormat="1">
      <c r="A363" s="38"/>
      <c r="B363" s="39"/>
      <c r="C363" s="40"/>
      <c r="D363" s="259" t="s">
        <v>261</v>
      </c>
      <c r="E363" s="40"/>
      <c r="F363" s="260" t="s">
        <v>1081</v>
      </c>
      <c r="G363" s="40"/>
      <c r="H363" s="40"/>
      <c r="I363" s="154"/>
      <c r="J363" s="40"/>
      <c r="K363" s="40"/>
      <c r="L363" s="44"/>
      <c r="M363" s="261"/>
      <c r="N363" s="262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6" t="s">
        <v>261</v>
      </c>
      <c r="AU363" s="16" t="s">
        <v>91</v>
      </c>
    </row>
    <row r="364" s="13" customFormat="1">
      <c r="A364" s="13"/>
      <c r="B364" s="263"/>
      <c r="C364" s="264"/>
      <c r="D364" s="259" t="s">
        <v>263</v>
      </c>
      <c r="E364" s="273" t="s">
        <v>1</v>
      </c>
      <c r="F364" s="265" t="s">
        <v>1082</v>
      </c>
      <c r="G364" s="264"/>
      <c r="H364" s="266">
        <v>124.2</v>
      </c>
      <c r="I364" s="267"/>
      <c r="J364" s="264"/>
      <c r="K364" s="264"/>
      <c r="L364" s="268"/>
      <c r="M364" s="269"/>
      <c r="N364" s="270"/>
      <c r="O364" s="270"/>
      <c r="P364" s="270"/>
      <c r="Q364" s="270"/>
      <c r="R364" s="270"/>
      <c r="S364" s="270"/>
      <c r="T364" s="27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2" t="s">
        <v>263</v>
      </c>
      <c r="AU364" s="272" t="s">
        <v>91</v>
      </c>
      <c r="AV364" s="13" t="s">
        <v>91</v>
      </c>
      <c r="AW364" s="13" t="s">
        <v>38</v>
      </c>
      <c r="AX364" s="13" t="s">
        <v>89</v>
      </c>
      <c r="AY364" s="272" t="s">
        <v>224</v>
      </c>
    </row>
    <row r="365" s="2" customFormat="1" ht="16.5" customHeight="1">
      <c r="A365" s="38"/>
      <c r="B365" s="39"/>
      <c r="C365" s="285" t="s">
        <v>1083</v>
      </c>
      <c r="D365" s="285" t="s">
        <v>283</v>
      </c>
      <c r="E365" s="286" t="s">
        <v>1084</v>
      </c>
      <c r="F365" s="287" t="s">
        <v>1085</v>
      </c>
      <c r="G365" s="288" t="s">
        <v>229</v>
      </c>
      <c r="H365" s="289">
        <v>5.1749999999999998</v>
      </c>
      <c r="I365" s="290"/>
      <c r="J365" s="291">
        <f>ROUND(I365*H365,2)</f>
        <v>0</v>
      </c>
      <c r="K365" s="287" t="s">
        <v>230</v>
      </c>
      <c r="L365" s="292"/>
      <c r="M365" s="293" t="s">
        <v>1</v>
      </c>
      <c r="N365" s="294" t="s">
        <v>47</v>
      </c>
      <c r="O365" s="91"/>
      <c r="P365" s="255">
        <f>O365*H365</f>
        <v>0</v>
      </c>
      <c r="Q365" s="255">
        <v>0.0235</v>
      </c>
      <c r="R365" s="255">
        <f>Q365*H365</f>
        <v>0.1216125</v>
      </c>
      <c r="S365" s="255">
        <v>0</v>
      </c>
      <c r="T365" s="25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57" t="s">
        <v>386</v>
      </c>
      <c r="AT365" s="257" t="s">
        <v>283</v>
      </c>
      <c r="AU365" s="257" t="s">
        <v>91</v>
      </c>
      <c r="AY365" s="16" t="s">
        <v>224</v>
      </c>
      <c r="BE365" s="258">
        <f>IF(N365="základní",J365,0)</f>
        <v>0</v>
      </c>
      <c r="BF365" s="258">
        <f>IF(N365="snížená",J365,0)</f>
        <v>0</v>
      </c>
      <c r="BG365" s="258">
        <f>IF(N365="zákl. přenesená",J365,0)</f>
        <v>0</v>
      </c>
      <c r="BH365" s="258">
        <f>IF(N365="sníž. přenesená",J365,0)</f>
        <v>0</v>
      </c>
      <c r="BI365" s="258">
        <f>IF(N365="nulová",J365,0)</f>
        <v>0</v>
      </c>
      <c r="BJ365" s="16" t="s">
        <v>89</v>
      </c>
      <c r="BK365" s="258">
        <f>ROUND(I365*H365,2)</f>
        <v>0</v>
      </c>
      <c r="BL365" s="16" t="s">
        <v>303</v>
      </c>
      <c r="BM365" s="257" t="s">
        <v>1086</v>
      </c>
    </row>
    <row r="366" s="2" customFormat="1">
      <c r="A366" s="38"/>
      <c r="B366" s="39"/>
      <c r="C366" s="40"/>
      <c r="D366" s="259" t="s">
        <v>261</v>
      </c>
      <c r="E366" s="40"/>
      <c r="F366" s="260" t="s">
        <v>1087</v>
      </c>
      <c r="G366" s="40"/>
      <c r="H366" s="40"/>
      <c r="I366" s="154"/>
      <c r="J366" s="40"/>
      <c r="K366" s="40"/>
      <c r="L366" s="44"/>
      <c r="M366" s="261"/>
      <c r="N366" s="262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6" t="s">
        <v>261</v>
      </c>
      <c r="AU366" s="16" t="s">
        <v>91</v>
      </c>
    </row>
    <row r="367" s="13" customFormat="1">
      <c r="A367" s="13"/>
      <c r="B367" s="263"/>
      <c r="C367" s="264"/>
      <c r="D367" s="259" t="s">
        <v>263</v>
      </c>
      <c r="E367" s="273" t="s">
        <v>1</v>
      </c>
      <c r="F367" s="265" t="s">
        <v>1088</v>
      </c>
      <c r="G367" s="264"/>
      <c r="H367" s="266">
        <v>5.1749999999999998</v>
      </c>
      <c r="I367" s="267"/>
      <c r="J367" s="264"/>
      <c r="K367" s="264"/>
      <c r="L367" s="268"/>
      <c r="M367" s="269"/>
      <c r="N367" s="270"/>
      <c r="O367" s="270"/>
      <c r="P367" s="270"/>
      <c r="Q367" s="270"/>
      <c r="R367" s="270"/>
      <c r="S367" s="270"/>
      <c r="T367" s="27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2" t="s">
        <v>263</v>
      </c>
      <c r="AU367" s="272" t="s">
        <v>91</v>
      </c>
      <c r="AV367" s="13" t="s">
        <v>91</v>
      </c>
      <c r="AW367" s="13" t="s">
        <v>38</v>
      </c>
      <c r="AX367" s="13" t="s">
        <v>89</v>
      </c>
      <c r="AY367" s="272" t="s">
        <v>224</v>
      </c>
    </row>
    <row r="368" s="2" customFormat="1" ht="16.5" customHeight="1">
      <c r="A368" s="38"/>
      <c r="B368" s="39"/>
      <c r="C368" s="246" t="s">
        <v>1089</v>
      </c>
      <c r="D368" s="246" t="s">
        <v>226</v>
      </c>
      <c r="E368" s="247" t="s">
        <v>1090</v>
      </c>
      <c r="F368" s="248" t="s">
        <v>1091</v>
      </c>
      <c r="G368" s="249" t="s">
        <v>268</v>
      </c>
      <c r="H368" s="250">
        <v>7.5</v>
      </c>
      <c r="I368" s="251"/>
      <c r="J368" s="252">
        <f>ROUND(I368*H368,2)</f>
        <v>0</v>
      </c>
      <c r="K368" s="248" t="s">
        <v>1</v>
      </c>
      <c r="L368" s="44"/>
      <c r="M368" s="253" t="s">
        <v>1</v>
      </c>
      <c r="N368" s="254" t="s">
        <v>47</v>
      </c>
      <c r="O368" s="91"/>
      <c r="P368" s="255">
        <f>O368*H368</f>
        <v>0</v>
      </c>
      <c r="Q368" s="255">
        <v>0</v>
      </c>
      <c r="R368" s="255">
        <f>Q368*H368</f>
        <v>0</v>
      </c>
      <c r="S368" s="255">
        <v>0</v>
      </c>
      <c r="T368" s="25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57" t="s">
        <v>303</v>
      </c>
      <c r="AT368" s="257" t="s">
        <v>226</v>
      </c>
      <c r="AU368" s="257" t="s">
        <v>91</v>
      </c>
      <c r="AY368" s="16" t="s">
        <v>224</v>
      </c>
      <c r="BE368" s="258">
        <f>IF(N368="základní",J368,0)</f>
        <v>0</v>
      </c>
      <c r="BF368" s="258">
        <f>IF(N368="snížená",J368,0)</f>
        <v>0</v>
      </c>
      <c r="BG368" s="258">
        <f>IF(N368="zákl. přenesená",J368,0)</f>
        <v>0</v>
      </c>
      <c r="BH368" s="258">
        <f>IF(N368="sníž. přenesená",J368,0)</f>
        <v>0</v>
      </c>
      <c r="BI368" s="258">
        <f>IF(N368="nulová",J368,0)</f>
        <v>0</v>
      </c>
      <c r="BJ368" s="16" t="s">
        <v>89</v>
      </c>
      <c r="BK368" s="258">
        <f>ROUND(I368*H368,2)</f>
        <v>0</v>
      </c>
      <c r="BL368" s="16" t="s">
        <v>303</v>
      </c>
      <c r="BM368" s="257" t="s">
        <v>1092</v>
      </c>
    </row>
    <row r="369" s="2" customFormat="1">
      <c r="A369" s="38"/>
      <c r="B369" s="39"/>
      <c r="C369" s="40"/>
      <c r="D369" s="259" t="s">
        <v>261</v>
      </c>
      <c r="E369" s="40"/>
      <c r="F369" s="260" t="s">
        <v>1093</v>
      </c>
      <c r="G369" s="40"/>
      <c r="H369" s="40"/>
      <c r="I369" s="154"/>
      <c r="J369" s="40"/>
      <c r="K369" s="40"/>
      <c r="L369" s="44"/>
      <c r="M369" s="261"/>
      <c r="N369" s="262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6" t="s">
        <v>261</v>
      </c>
      <c r="AU369" s="16" t="s">
        <v>91</v>
      </c>
    </row>
    <row r="370" s="12" customFormat="1" ht="25.92" customHeight="1">
      <c r="A370" s="12"/>
      <c r="B370" s="230"/>
      <c r="C370" s="231"/>
      <c r="D370" s="232" t="s">
        <v>81</v>
      </c>
      <c r="E370" s="233" t="s">
        <v>283</v>
      </c>
      <c r="F370" s="233" t="s">
        <v>519</v>
      </c>
      <c r="G370" s="231"/>
      <c r="H370" s="231"/>
      <c r="I370" s="234"/>
      <c r="J370" s="235">
        <f>BK370</f>
        <v>0</v>
      </c>
      <c r="K370" s="231"/>
      <c r="L370" s="236"/>
      <c r="M370" s="237"/>
      <c r="N370" s="238"/>
      <c r="O370" s="238"/>
      <c r="P370" s="239">
        <f>P371</f>
        <v>0</v>
      </c>
      <c r="Q370" s="238"/>
      <c r="R370" s="239">
        <f>R371</f>
        <v>0</v>
      </c>
      <c r="S370" s="238"/>
      <c r="T370" s="240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41" t="s">
        <v>236</v>
      </c>
      <c r="AT370" s="242" t="s">
        <v>81</v>
      </c>
      <c r="AU370" s="242" t="s">
        <v>82</v>
      </c>
      <c r="AY370" s="241" t="s">
        <v>224</v>
      </c>
      <c r="BK370" s="243">
        <f>BK371</f>
        <v>0</v>
      </c>
    </row>
    <row r="371" s="12" customFormat="1" ht="22.8" customHeight="1">
      <c r="A371" s="12"/>
      <c r="B371" s="230"/>
      <c r="C371" s="231"/>
      <c r="D371" s="232" t="s">
        <v>81</v>
      </c>
      <c r="E371" s="244" t="s">
        <v>520</v>
      </c>
      <c r="F371" s="244" t="s">
        <v>521</v>
      </c>
      <c r="G371" s="231"/>
      <c r="H371" s="231"/>
      <c r="I371" s="234"/>
      <c r="J371" s="245">
        <f>BK371</f>
        <v>0</v>
      </c>
      <c r="K371" s="231"/>
      <c r="L371" s="236"/>
      <c r="M371" s="237"/>
      <c r="N371" s="238"/>
      <c r="O371" s="238"/>
      <c r="P371" s="239">
        <f>P372</f>
        <v>0</v>
      </c>
      <c r="Q371" s="238"/>
      <c r="R371" s="239">
        <f>R372</f>
        <v>0</v>
      </c>
      <c r="S371" s="238"/>
      <c r="T371" s="240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41" t="s">
        <v>236</v>
      </c>
      <c r="AT371" s="242" t="s">
        <v>81</v>
      </c>
      <c r="AU371" s="242" t="s">
        <v>89</v>
      </c>
      <c r="AY371" s="241" t="s">
        <v>224</v>
      </c>
      <c r="BK371" s="243">
        <f>BK372</f>
        <v>0</v>
      </c>
    </row>
    <row r="372" s="2" customFormat="1" ht="21.75" customHeight="1">
      <c r="A372" s="38"/>
      <c r="B372" s="39"/>
      <c r="C372" s="246" t="s">
        <v>1094</v>
      </c>
      <c r="D372" s="246" t="s">
        <v>226</v>
      </c>
      <c r="E372" s="247" t="s">
        <v>1095</v>
      </c>
      <c r="F372" s="248" t="s">
        <v>524</v>
      </c>
      <c r="G372" s="249" t="s">
        <v>525</v>
      </c>
      <c r="H372" s="250">
        <v>1</v>
      </c>
      <c r="I372" s="251"/>
      <c r="J372" s="252">
        <f>ROUND(I372*H372,2)</f>
        <v>0</v>
      </c>
      <c r="K372" s="248" t="s">
        <v>1</v>
      </c>
      <c r="L372" s="44"/>
      <c r="M372" s="296" t="s">
        <v>1</v>
      </c>
      <c r="N372" s="297" t="s">
        <v>47</v>
      </c>
      <c r="O372" s="298"/>
      <c r="P372" s="299">
        <f>O372*H372</f>
        <v>0</v>
      </c>
      <c r="Q372" s="299">
        <v>0</v>
      </c>
      <c r="R372" s="299">
        <f>Q372*H372</f>
        <v>0</v>
      </c>
      <c r="S372" s="299">
        <v>0</v>
      </c>
      <c r="T372" s="30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57" t="s">
        <v>526</v>
      </c>
      <c r="AT372" s="257" t="s">
        <v>226</v>
      </c>
      <c r="AU372" s="257" t="s">
        <v>91</v>
      </c>
      <c r="AY372" s="16" t="s">
        <v>224</v>
      </c>
      <c r="BE372" s="258">
        <f>IF(N372="základní",J372,0)</f>
        <v>0</v>
      </c>
      <c r="BF372" s="258">
        <f>IF(N372="snížená",J372,0)</f>
        <v>0</v>
      </c>
      <c r="BG372" s="258">
        <f>IF(N372="zákl. přenesená",J372,0)</f>
        <v>0</v>
      </c>
      <c r="BH372" s="258">
        <f>IF(N372="sníž. přenesená",J372,0)</f>
        <v>0</v>
      </c>
      <c r="BI372" s="258">
        <f>IF(N372="nulová",J372,0)</f>
        <v>0</v>
      </c>
      <c r="BJ372" s="16" t="s">
        <v>89</v>
      </c>
      <c r="BK372" s="258">
        <f>ROUND(I372*H372,2)</f>
        <v>0</v>
      </c>
      <c r="BL372" s="16" t="s">
        <v>526</v>
      </c>
      <c r="BM372" s="257" t="s">
        <v>1096</v>
      </c>
    </row>
    <row r="373" s="2" customFormat="1" ht="6.96" customHeight="1">
      <c r="A373" s="38"/>
      <c r="B373" s="66"/>
      <c r="C373" s="67"/>
      <c r="D373" s="67"/>
      <c r="E373" s="67"/>
      <c r="F373" s="67"/>
      <c r="G373" s="67"/>
      <c r="H373" s="67"/>
      <c r="I373" s="195"/>
      <c r="J373" s="67"/>
      <c r="K373" s="67"/>
      <c r="L373" s="44"/>
      <c r="M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</row>
  </sheetData>
  <sheetProtection sheet="1" autoFilter="0" formatColumns="0" formatRows="0" objects="1" scenarios="1" spinCount="100000" saltValue="1q2W6UqSNT4q0jdwAS+xMc2eX8KdtsEGcsf/4pYRt8+Zks51aGswBhrP7ES6GFlAiJWROghjPrBgGZcJ46scUw==" hashValue="teUH/N4hbz33vPsU5b9LMhZ1uaZJQMMrzxwWdOz2ZdHFKDs/JYrzrlHWVBNrNp4KPcVTsFz+o9Q4a6o33LDgzQ==" algorithmName="SHA-512" password="CC35"/>
  <autoFilter ref="C133:K372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684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1097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1098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686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688</v>
      </c>
      <c r="F23" s="38"/>
      <c r="G23" s="38"/>
      <c r="H23" s="38"/>
      <c r="I23" s="156" t="s">
        <v>33</v>
      </c>
      <c r="J23" s="141" t="s">
        <v>689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ROUND((SUM(BE125:BE199)),  2)</f>
        <v>0</v>
      </c>
      <c r="G35" s="38"/>
      <c r="H35" s="38"/>
      <c r="I35" s="174">
        <v>0.20999999999999999</v>
      </c>
      <c r="J35" s="173">
        <f>ROUND(((SUM(BE125:BE199))*I35),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ROUND((SUM(BF125:BF199)),  2)</f>
        <v>0</v>
      </c>
      <c r="G36" s="38"/>
      <c r="H36" s="38"/>
      <c r="I36" s="174">
        <v>0.14999999999999999</v>
      </c>
      <c r="J36" s="173">
        <f>ROUND(((SUM(BF125:BF199))*I36),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ROUND((SUM(BG125:BG199)),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ROUND((SUM(BH125:BH199)),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ROUND((SUM(BI125:BI199)),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684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4.75" customHeight="1">
      <c r="A88" s="38"/>
      <c r="B88" s="39"/>
      <c r="C88" s="40"/>
      <c r="D88" s="40"/>
      <c r="E88" s="76" t="str">
        <f>E11</f>
        <v>20-01-2/02 - SO 201 - Oprava mostu v km 9,094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Sudoměř u Ml. Boleslavi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J125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195</v>
      </c>
      <c r="E98" s="208"/>
      <c r="F98" s="208"/>
      <c r="G98" s="208"/>
      <c r="H98" s="208"/>
      <c r="I98" s="209"/>
      <c r="J98" s="210">
        <f>J126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529</v>
      </c>
      <c r="E99" s="214"/>
      <c r="F99" s="214"/>
      <c r="G99" s="214"/>
      <c r="H99" s="214"/>
      <c r="I99" s="215"/>
      <c r="J99" s="216">
        <f>J127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202</v>
      </c>
      <c r="E100" s="214"/>
      <c r="F100" s="214"/>
      <c r="G100" s="214"/>
      <c r="H100" s="214"/>
      <c r="I100" s="215"/>
      <c r="J100" s="216">
        <f>J168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203</v>
      </c>
      <c r="E101" s="214"/>
      <c r="F101" s="214"/>
      <c r="G101" s="214"/>
      <c r="H101" s="214"/>
      <c r="I101" s="215"/>
      <c r="J101" s="216">
        <f>J176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204</v>
      </c>
      <c r="E102" s="214"/>
      <c r="F102" s="214"/>
      <c r="G102" s="214"/>
      <c r="H102" s="214"/>
      <c r="I102" s="215"/>
      <c r="J102" s="216">
        <f>J193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5"/>
      <c r="C103" s="206"/>
      <c r="D103" s="207" t="s">
        <v>1099</v>
      </c>
      <c r="E103" s="208"/>
      <c r="F103" s="208"/>
      <c r="G103" s="208"/>
      <c r="H103" s="208"/>
      <c r="I103" s="209"/>
      <c r="J103" s="210">
        <f>J197</f>
        <v>0</v>
      </c>
      <c r="K103" s="206"/>
      <c r="L103" s="21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5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8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2" t="s">
        <v>209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3.25" customHeight="1">
      <c r="A113" s="38"/>
      <c r="B113" s="39"/>
      <c r="C113" s="40"/>
      <c r="D113" s="40"/>
      <c r="E113" s="199" t="str">
        <f>E7</f>
        <v>Oprava mostních objektů v km 2,208, 9,094, 9,910 a 4,236, 9,298, 12,664 na trati Mšeno - Skalsko - Mladá Boleslav</v>
      </c>
      <c r="F113" s="31"/>
      <c r="G113" s="31"/>
      <c r="H113" s="31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0"/>
      <c r="C114" s="31" t="s">
        <v>181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23.25" customHeight="1">
      <c r="A115" s="38"/>
      <c r="B115" s="39"/>
      <c r="C115" s="40"/>
      <c r="D115" s="40"/>
      <c r="E115" s="199" t="s">
        <v>684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183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75" customHeight="1">
      <c r="A117" s="38"/>
      <c r="B117" s="39"/>
      <c r="C117" s="40"/>
      <c r="D117" s="40"/>
      <c r="E117" s="76" t="str">
        <f>E11</f>
        <v>20-01-2/02 - SO 201 - Oprava mostu v km 9,094 _ Železniční svršek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21</v>
      </c>
      <c r="D119" s="40"/>
      <c r="E119" s="40"/>
      <c r="F119" s="26" t="str">
        <f>F14</f>
        <v>Sudoměř u Ml. Boleslavi</v>
      </c>
      <c r="G119" s="40"/>
      <c r="H119" s="40"/>
      <c r="I119" s="156" t="s">
        <v>23</v>
      </c>
      <c r="J119" s="79" t="str">
        <f>IF(J14="","",J14)</f>
        <v>20. 1. 2020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1" t="s">
        <v>29</v>
      </c>
      <c r="D121" s="40"/>
      <c r="E121" s="40"/>
      <c r="F121" s="26" t="str">
        <f>E17</f>
        <v>Správa železnic, státní organizace</v>
      </c>
      <c r="G121" s="40"/>
      <c r="H121" s="40"/>
      <c r="I121" s="156" t="s">
        <v>37</v>
      </c>
      <c r="J121" s="36" t="str">
        <f>E23</f>
        <v>TOP CON SERVIS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35</v>
      </c>
      <c r="D122" s="40"/>
      <c r="E122" s="40"/>
      <c r="F122" s="26" t="str">
        <f>IF(E20="","",E20)</f>
        <v>Vyplň údaj</v>
      </c>
      <c r="G122" s="40"/>
      <c r="H122" s="40"/>
      <c r="I122" s="156" t="s">
        <v>39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18"/>
      <c r="B124" s="219"/>
      <c r="C124" s="220" t="s">
        <v>210</v>
      </c>
      <c r="D124" s="221" t="s">
        <v>67</v>
      </c>
      <c r="E124" s="221" t="s">
        <v>63</v>
      </c>
      <c r="F124" s="221" t="s">
        <v>64</v>
      </c>
      <c r="G124" s="221" t="s">
        <v>211</v>
      </c>
      <c r="H124" s="221" t="s">
        <v>212</v>
      </c>
      <c r="I124" s="222" t="s">
        <v>213</v>
      </c>
      <c r="J124" s="221" t="s">
        <v>192</v>
      </c>
      <c r="K124" s="223" t="s">
        <v>214</v>
      </c>
      <c r="L124" s="224"/>
      <c r="M124" s="100" t="s">
        <v>1</v>
      </c>
      <c r="N124" s="101" t="s">
        <v>46</v>
      </c>
      <c r="O124" s="101" t="s">
        <v>215</v>
      </c>
      <c r="P124" s="101" t="s">
        <v>216</v>
      </c>
      <c r="Q124" s="101" t="s">
        <v>217</v>
      </c>
      <c r="R124" s="101" t="s">
        <v>218</v>
      </c>
      <c r="S124" s="101" t="s">
        <v>219</v>
      </c>
      <c r="T124" s="102" t="s">
        <v>220</v>
      </c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</row>
    <row r="125" s="2" customFormat="1" ht="22.8" customHeight="1">
      <c r="A125" s="38"/>
      <c r="B125" s="39"/>
      <c r="C125" s="107" t="s">
        <v>221</v>
      </c>
      <c r="D125" s="40"/>
      <c r="E125" s="40"/>
      <c r="F125" s="40"/>
      <c r="G125" s="40"/>
      <c r="H125" s="40"/>
      <c r="I125" s="154"/>
      <c r="J125" s="225">
        <f>BK125</f>
        <v>0</v>
      </c>
      <c r="K125" s="40"/>
      <c r="L125" s="44"/>
      <c r="M125" s="103"/>
      <c r="N125" s="226"/>
      <c r="O125" s="104"/>
      <c r="P125" s="227">
        <f>P126+P197</f>
        <v>0</v>
      </c>
      <c r="Q125" s="104"/>
      <c r="R125" s="227">
        <f>R126+R197</f>
        <v>38.483214464660009</v>
      </c>
      <c r="S125" s="104"/>
      <c r="T125" s="228">
        <f>T126+T197</f>
        <v>86.353148000000004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81</v>
      </c>
      <c r="AU125" s="16" t="s">
        <v>194</v>
      </c>
      <c r="BK125" s="229">
        <f>BK126+BK197</f>
        <v>0</v>
      </c>
    </row>
    <row r="126" s="12" customFormat="1" ht="25.92" customHeight="1">
      <c r="A126" s="12"/>
      <c r="B126" s="230"/>
      <c r="C126" s="231"/>
      <c r="D126" s="232" t="s">
        <v>81</v>
      </c>
      <c r="E126" s="233" t="s">
        <v>222</v>
      </c>
      <c r="F126" s="233" t="s">
        <v>223</v>
      </c>
      <c r="G126" s="231"/>
      <c r="H126" s="231"/>
      <c r="I126" s="234"/>
      <c r="J126" s="235">
        <f>BK126</f>
        <v>0</v>
      </c>
      <c r="K126" s="231"/>
      <c r="L126" s="236"/>
      <c r="M126" s="237"/>
      <c r="N126" s="238"/>
      <c r="O126" s="238"/>
      <c r="P126" s="239">
        <f>P127+P168+P176+P193</f>
        <v>0</v>
      </c>
      <c r="Q126" s="238"/>
      <c r="R126" s="239">
        <f>R127+R168+R176+R193</f>
        <v>38.483214464660009</v>
      </c>
      <c r="S126" s="238"/>
      <c r="T126" s="240">
        <f>T127+T168+T176+T193</f>
        <v>86.353148000000004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89</v>
      </c>
      <c r="AT126" s="242" t="s">
        <v>81</v>
      </c>
      <c r="AU126" s="242" t="s">
        <v>82</v>
      </c>
      <c r="AY126" s="241" t="s">
        <v>224</v>
      </c>
      <c r="BK126" s="243">
        <f>BK127+BK168+BK176+BK193</f>
        <v>0</v>
      </c>
    </row>
    <row r="127" s="12" customFormat="1" ht="22.8" customHeight="1">
      <c r="A127" s="12"/>
      <c r="B127" s="230"/>
      <c r="C127" s="231"/>
      <c r="D127" s="232" t="s">
        <v>81</v>
      </c>
      <c r="E127" s="244" t="s">
        <v>244</v>
      </c>
      <c r="F127" s="244" t="s">
        <v>530</v>
      </c>
      <c r="G127" s="231"/>
      <c r="H127" s="231"/>
      <c r="I127" s="234"/>
      <c r="J127" s="245">
        <f>BK127</f>
        <v>0</v>
      </c>
      <c r="K127" s="231"/>
      <c r="L127" s="236"/>
      <c r="M127" s="237"/>
      <c r="N127" s="238"/>
      <c r="O127" s="238"/>
      <c r="P127" s="239">
        <f>SUM(P128:P167)</f>
        <v>0</v>
      </c>
      <c r="Q127" s="238"/>
      <c r="R127" s="239">
        <f>SUM(R128:R167)</f>
        <v>37.745784464660005</v>
      </c>
      <c r="S127" s="238"/>
      <c r="T127" s="240">
        <f>SUM(T128:T167)</f>
        <v>86.353148000000004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89</v>
      </c>
      <c r="AT127" s="242" t="s">
        <v>81</v>
      </c>
      <c r="AU127" s="242" t="s">
        <v>89</v>
      </c>
      <c r="AY127" s="241" t="s">
        <v>224</v>
      </c>
      <c r="BK127" s="243">
        <f>SUM(BK128:BK167)</f>
        <v>0</v>
      </c>
    </row>
    <row r="128" s="2" customFormat="1" ht="21.75" customHeight="1">
      <c r="A128" s="38"/>
      <c r="B128" s="39"/>
      <c r="C128" s="246" t="s">
        <v>89</v>
      </c>
      <c r="D128" s="246" t="s">
        <v>226</v>
      </c>
      <c r="E128" s="247" t="s">
        <v>1100</v>
      </c>
      <c r="F128" s="248" t="s">
        <v>1101</v>
      </c>
      <c r="G128" s="249" t="s">
        <v>389</v>
      </c>
      <c r="H128" s="250">
        <v>4</v>
      </c>
      <c r="I128" s="251"/>
      <c r="J128" s="252">
        <f>ROUND(I128*H128,2)</f>
        <v>0</v>
      </c>
      <c r="K128" s="248" t="s">
        <v>1</v>
      </c>
      <c r="L128" s="44"/>
      <c r="M128" s="253" t="s">
        <v>1</v>
      </c>
      <c r="N128" s="254" t="s">
        <v>47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231</v>
      </c>
      <c r="AT128" s="257" t="s">
        <v>226</v>
      </c>
      <c r="AU128" s="257" t="s">
        <v>91</v>
      </c>
      <c r="AY128" s="16" t="s">
        <v>224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89</v>
      </c>
      <c r="BK128" s="258">
        <f>ROUND(I128*H128,2)</f>
        <v>0</v>
      </c>
      <c r="BL128" s="16" t="s">
        <v>231</v>
      </c>
      <c r="BM128" s="257" t="s">
        <v>1102</v>
      </c>
    </row>
    <row r="129" s="2" customFormat="1">
      <c r="A129" s="38"/>
      <c r="B129" s="39"/>
      <c r="C129" s="40"/>
      <c r="D129" s="259" t="s">
        <v>261</v>
      </c>
      <c r="E129" s="40"/>
      <c r="F129" s="260" t="s">
        <v>1103</v>
      </c>
      <c r="G129" s="40"/>
      <c r="H129" s="40"/>
      <c r="I129" s="154"/>
      <c r="J129" s="40"/>
      <c r="K129" s="40"/>
      <c r="L129" s="44"/>
      <c r="M129" s="261"/>
      <c r="N129" s="26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6" t="s">
        <v>261</v>
      </c>
      <c r="AU129" s="16" t="s">
        <v>91</v>
      </c>
    </row>
    <row r="130" s="13" customFormat="1">
      <c r="A130" s="13"/>
      <c r="B130" s="263"/>
      <c r="C130" s="264"/>
      <c r="D130" s="259" t="s">
        <v>263</v>
      </c>
      <c r="E130" s="273" t="s">
        <v>1</v>
      </c>
      <c r="F130" s="265" t="s">
        <v>1104</v>
      </c>
      <c r="G130" s="264"/>
      <c r="H130" s="266">
        <v>4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2" t="s">
        <v>263</v>
      </c>
      <c r="AU130" s="272" t="s">
        <v>91</v>
      </c>
      <c r="AV130" s="13" t="s">
        <v>91</v>
      </c>
      <c r="AW130" s="13" t="s">
        <v>38</v>
      </c>
      <c r="AX130" s="13" t="s">
        <v>89</v>
      </c>
      <c r="AY130" s="272" t="s">
        <v>224</v>
      </c>
    </row>
    <row r="131" s="2" customFormat="1" ht="21.75" customHeight="1">
      <c r="A131" s="38"/>
      <c r="B131" s="39"/>
      <c r="C131" s="246" t="s">
        <v>91</v>
      </c>
      <c r="D131" s="246" t="s">
        <v>226</v>
      </c>
      <c r="E131" s="247" t="s">
        <v>1105</v>
      </c>
      <c r="F131" s="248" t="s">
        <v>1106</v>
      </c>
      <c r="G131" s="249" t="s">
        <v>389</v>
      </c>
      <c r="H131" s="250">
        <v>4</v>
      </c>
      <c r="I131" s="251"/>
      <c r="J131" s="252">
        <f>ROUND(I131*H131,2)</f>
        <v>0</v>
      </c>
      <c r="K131" s="248" t="s">
        <v>1</v>
      </c>
      <c r="L131" s="44"/>
      <c r="M131" s="253" t="s">
        <v>1</v>
      </c>
      <c r="N131" s="254" t="s">
        <v>47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231</v>
      </c>
      <c r="AT131" s="257" t="s">
        <v>226</v>
      </c>
      <c r="AU131" s="257" t="s">
        <v>91</v>
      </c>
      <c r="AY131" s="16" t="s">
        <v>224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89</v>
      </c>
      <c r="BK131" s="258">
        <f>ROUND(I131*H131,2)</f>
        <v>0</v>
      </c>
      <c r="BL131" s="16" t="s">
        <v>231</v>
      </c>
      <c r="BM131" s="257" t="s">
        <v>1107</v>
      </c>
    </row>
    <row r="132" s="2" customFormat="1">
      <c r="A132" s="38"/>
      <c r="B132" s="39"/>
      <c r="C132" s="40"/>
      <c r="D132" s="259" t="s">
        <v>261</v>
      </c>
      <c r="E132" s="40"/>
      <c r="F132" s="260" t="s">
        <v>1108</v>
      </c>
      <c r="G132" s="40"/>
      <c r="H132" s="40"/>
      <c r="I132" s="154"/>
      <c r="J132" s="40"/>
      <c r="K132" s="40"/>
      <c r="L132" s="44"/>
      <c r="M132" s="261"/>
      <c r="N132" s="26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261</v>
      </c>
      <c r="AU132" s="16" t="s">
        <v>91</v>
      </c>
    </row>
    <row r="133" s="2" customFormat="1" ht="16.5" customHeight="1">
      <c r="A133" s="38"/>
      <c r="B133" s="39"/>
      <c r="C133" s="285" t="s">
        <v>236</v>
      </c>
      <c r="D133" s="285" t="s">
        <v>283</v>
      </c>
      <c r="E133" s="286" t="s">
        <v>1109</v>
      </c>
      <c r="F133" s="287" t="s">
        <v>1110</v>
      </c>
      <c r="G133" s="288" t="s">
        <v>1111</v>
      </c>
      <c r="H133" s="289">
        <v>0.16</v>
      </c>
      <c r="I133" s="290"/>
      <c r="J133" s="291">
        <f>ROUND(I133*H133,2)</f>
        <v>0</v>
      </c>
      <c r="K133" s="287" t="s">
        <v>230</v>
      </c>
      <c r="L133" s="292"/>
      <c r="M133" s="293" t="s">
        <v>1</v>
      </c>
      <c r="N133" s="294" t="s">
        <v>47</v>
      </c>
      <c r="O133" s="91"/>
      <c r="P133" s="255">
        <f>O133*H133</f>
        <v>0</v>
      </c>
      <c r="Q133" s="255">
        <v>0.058999999999999997</v>
      </c>
      <c r="R133" s="255">
        <f>Q133*H133</f>
        <v>0.0094400000000000005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257</v>
      </c>
      <c r="AT133" s="257" t="s">
        <v>283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231</v>
      </c>
      <c r="BM133" s="257" t="s">
        <v>1112</v>
      </c>
    </row>
    <row r="134" s="13" customFormat="1">
      <c r="A134" s="13"/>
      <c r="B134" s="263"/>
      <c r="C134" s="264"/>
      <c r="D134" s="259" t="s">
        <v>263</v>
      </c>
      <c r="E134" s="273" t="s">
        <v>1</v>
      </c>
      <c r="F134" s="265" t="s">
        <v>1113</v>
      </c>
      <c r="G134" s="264"/>
      <c r="H134" s="266">
        <v>0.16</v>
      </c>
      <c r="I134" s="267"/>
      <c r="J134" s="264"/>
      <c r="K134" s="264"/>
      <c r="L134" s="268"/>
      <c r="M134" s="269"/>
      <c r="N134" s="270"/>
      <c r="O134" s="270"/>
      <c r="P134" s="270"/>
      <c r="Q134" s="270"/>
      <c r="R134" s="270"/>
      <c r="S134" s="270"/>
      <c r="T134" s="27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2" t="s">
        <v>263</v>
      </c>
      <c r="AU134" s="272" t="s">
        <v>91</v>
      </c>
      <c r="AV134" s="13" t="s">
        <v>91</v>
      </c>
      <c r="AW134" s="13" t="s">
        <v>38</v>
      </c>
      <c r="AX134" s="13" t="s">
        <v>89</v>
      </c>
      <c r="AY134" s="272" t="s">
        <v>224</v>
      </c>
    </row>
    <row r="135" s="2" customFormat="1" ht="16.5" customHeight="1">
      <c r="A135" s="38"/>
      <c r="B135" s="39"/>
      <c r="C135" s="285" t="s">
        <v>231</v>
      </c>
      <c r="D135" s="285" t="s">
        <v>283</v>
      </c>
      <c r="E135" s="286" t="s">
        <v>1114</v>
      </c>
      <c r="F135" s="287" t="s">
        <v>1115</v>
      </c>
      <c r="G135" s="288" t="s">
        <v>1111</v>
      </c>
      <c r="H135" s="289">
        <v>0.16</v>
      </c>
      <c r="I135" s="290"/>
      <c r="J135" s="291">
        <f>ROUND(I135*H135,2)</f>
        <v>0</v>
      </c>
      <c r="K135" s="287" t="s">
        <v>230</v>
      </c>
      <c r="L135" s="292"/>
      <c r="M135" s="293" t="s">
        <v>1</v>
      </c>
      <c r="N135" s="294" t="s">
        <v>47</v>
      </c>
      <c r="O135" s="91"/>
      <c r="P135" s="255">
        <f>O135*H135</f>
        <v>0</v>
      </c>
      <c r="Q135" s="255">
        <v>0.0089999999999999993</v>
      </c>
      <c r="R135" s="255">
        <f>Q135*H135</f>
        <v>0.0014399999999999999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257</v>
      </c>
      <c r="AT135" s="257" t="s">
        <v>283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231</v>
      </c>
      <c r="BM135" s="257" t="s">
        <v>1116</v>
      </c>
    </row>
    <row r="136" s="2" customFormat="1" ht="16.5" customHeight="1">
      <c r="A136" s="38"/>
      <c r="B136" s="39"/>
      <c r="C136" s="285" t="s">
        <v>244</v>
      </c>
      <c r="D136" s="285" t="s">
        <v>283</v>
      </c>
      <c r="E136" s="286" t="s">
        <v>1117</v>
      </c>
      <c r="F136" s="287" t="s">
        <v>1118</v>
      </c>
      <c r="G136" s="288" t="s">
        <v>1111</v>
      </c>
      <c r="H136" s="289">
        <v>0.16</v>
      </c>
      <c r="I136" s="290"/>
      <c r="J136" s="291">
        <f>ROUND(I136*H136,2)</f>
        <v>0</v>
      </c>
      <c r="K136" s="287" t="s">
        <v>230</v>
      </c>
      <c r="L136" s="292"/>
      <c r="M136" s="293" t="s">
        <v>1</v>
      </c>
      <c r="N136" s="294" t="s">
        <v>47</v>
      </c>
      <c r="O136" s="91"/>
      <c r="P136" s="255">
        <f>O136*H136</f>
        <v>0</v>
      </c>
      <c r="Q136" s="255">
        <v>0.010999999999999999</v>
      </c>
      <c r="R136" s="255">
        <f>Q136*H136</f>
        <v>0.0017599999999999999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257</v>
      </c>
      <c r="AT136" s="257" t="s">
        <v>283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231</v>
      </c>
      <c r="BM136" s="257" t="s">
        <v>1119</v>
      </c>
    </row>
    <row r="137" s="2" customFormat="1" ht="16.5" customHeight="1">
      <c r="A137" s="38"/>
      <c r="B137" s="39"/>
      <c r="C137" s="246" t="s">
        <v>249</v>
      </c>
      <c r="D137" s="246" t="s">
        <v>226</v>
      </c>
      <c r="E137" s="247" t="s">
        <v>534</v>
      </c>
      <c r="F137" s="248" t="s">
        <v>535</v>
      </c>
      <c r="G137" s="249" t="s">
        <v>239</v>
      </c>
      <c r="H137" s="250">
        <v>21.736999999999998</v>
      </c>
      <c r="I137" s="251"/>
      <c r="J137" s="252">
        <f>ROUND(I137*H137,2)</f>
        <v>0</v>
      </c>
      <c r="K137" s="248" t="s">
        <v>230</v>
      </c>
      <c r="L137" s="44"/>
      <c r="M137" s="253" t="s">
        <v>1</v>
      </c>
      <c r="N137" s="254" t="s">
        <v>47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0.60399999999999998</v>
      </c>
      <c r="T137" s="256">
        <f>S137*H137</f>
        <v>13.129147999999999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231</v>
      </c>
      <c r="AT137" s="257" t="s">
        <v>226</v>
      </c>
      <c r="AU137" s="257" t="s">
        <v>91</v>
      </c>
      <c r="AY137" s="16" t="s">
        <v>224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89</v>
      </c>
      <c r="BK137" s="258">
        <f>ROUND(I137*H137,2)</f>
        <v>0</v>
      </c>
      <c r="BL137" s="16" t="s">
        <v>231</v>
      </c>
      <c r="BM137" s="257" t="s">
        <v>1120</v>
      </c>
    </row>
    <row r="138" s="13" customFormat="1">
      <c r="A138" s="13"/>
      <c r="B138" s="263"/>
      <c r="C138" s="264"/>
      <c r="D138" s="259" t="s">
        <v>263</v>
      </c>
      <c r="E138" s="273" t="s">
        <v>1</v>
      </c>
      <c r="F138" s="265" t="s">
        <v>1121</v>
      </c>
      <c r="G138" s="264"/>
      <c r="H138" s="266">
        <v>21.736999999999998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2" t="s">
        <v>263</v>
      </c>
      <c r="AU138" s="272" t="s">
        <v>91</v>
      </c>
      <c r="AV138" s="13" t="s">
        <v>91</v>
      </c>
      <c r="AW138" s="13" t="s">
        <v>38</v>
      </c>
      <c r="AX138" s="13" t="s">
        <v>89</v>
      </c>
      <c r="AY138" s="272" t="s">
        <v>224</v>
      </c>
    </row>
    <row r="139" s="2" customFormat="1" ht="21.75" customHeight="1">
      <c r="A139" s="38"/>
      <c r="B139" s="39"/>
      <c r="C139" s="246" t="s">
        <v>253</v>
      </c>
      <c r="D139" s="246" t="s">
        <v>226</v>
      </c>
      <c r="E139" s="247" t="s">
        <v>537</v>
      </c>
      <c r="F139" s="248" t="s">
        <v>538</v>
      </c>
      <c r="G139" s="249" t="s">
        <v>239</v>
      </c>
      <c r="H139" s="250">
        <v>21.736999999999998</v>
      </c>
      <c r="I139" s="251"/>
      <c r="J139" s="252">
        <f>ROUND(I139*H139,2)</f>
        <v>0</v>
      </c>
      <c r="K139" s="248" t="s">
        <v>230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231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231</v>
      </c>
      <c r="BM139" s="257" t="s">
        <v>1122</v>
      </c>
    </row>
    <row r="140" s="2" customFormat="1" ht="21.75" customHeight="1">
      <c r="A140" s="38"/>
      <c r="B140" s="39"/>
      <c r="C140" s="246" t="s">
        <v>257</v>
      </c>
      <c r="D140" s="246" t="s">
        <v>226</v>
      </c>
      <c r="E140" s="247" t="s">
        <v>540</v>
      </c>
      <c r="F140" s="248" t="s">
        <v>541</v>
      </c>
      <c r="G140" s="249" t="s">
        <v>247</v>
      </c>
      <c r="H140" s="250">
        <v>40.5</v>
      </c>
      <c r="I140" s="251"/>
      <c r="J140" s="252">
        <f>ROUND(I140*H140,2)</f>
        <v>0</v>
      </c>
      <c r="K140" s="248" t="s">
        <v>230</v>
      </c>
      <c r="L140" s="44"/>
      <c r="M140" s="253" t="s">
        <v>1</v>
      </c>
      <c r="N140" s="254" t="s">
        <v>47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1.8080000000000001</v>
      </c>
      <c r="T140" s="256">
        <f>S140*H140</f>
        <v>73.224000000000004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231</v>
      </c>
      <c r="AT140" s="257" t="s">
        <v>226</v>
      </c>
      <c r="AU140" s="257" t="s">
        <v>91</v>
      </c>
      <c r="AY140" s="16" t="s">
        <v>224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6" t="s">
        <v>89</v>
      </c>
      <c r="BK140" s="258">
        <f>ROUND(I140*H140,2)</f>
        <v>0</v>
      </c>
      <c r="BL140" s="16" t="s">
        <v>231</v>
      </c>
      <c r="BM140" s="257" t="s">
        <v>1123</v>
      </c>
    </row>
    <row r="141" s="13" customFormat="1">
      <c r="A141" s="13"/>
      <c r="B141" s="263"/>
      <c r="C141" s="264"/>
      <c r="D141" s="259" t="s">
        <v>263</v>
      </c>
      <c r="E141" s="273" t="s">
        <v>1</v>
      </c>
      <c r="F141" s="265" t="s">
        <v>1124</v>
      </c>
      <c r="G141" s="264"/>
      <c r="H141" s="266">
        <v>40.5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2" t="s">
        <v>263</v>
      </c>
      <c r="AU141" s="272" t="s">
        <v>91</v>
      </c>
      <c r="AV141" s="13" t="s">
        <v>91</v>
      </c>
      <c r="AW141" s="13" t="s">
        <v>38</v>
      </c>
      <c r="AX141" s="13" t="s">
        <v>89</v>
      </c>
      <c r="AY141" s="272" t="s">
        <v>224</v>
      </c>
    </row>
    <row r="142" s="2" customFormat="1" ht="21.75" customHeight="1">
      <c r="A142" s="38"/>
      <c r="B142" s="39"/>
      <c r="C142" s="246" t="s">
        <v>265</v>
      </c>
      <c r="D142" s="246" t="s">
        <v>226</v>
      </c>
      <c r="E142" s="247" t="s">
        <v>544</v>
      </c>
      <c r="F142" s="248" t="s">
        <v>545</v>
      </c>
      <c r="G142" s="249" t="s">
        <v>247</v>
      </c>
      <c r="H142" s="250">
        <v>40.5</v>
      </c>
      <c r="I142" s="251"/>
      <c r="J142" s="252">
        <f>ROUND(I142*H142,2)</f>
        <v>0</v>
      </c>
      <c r="K142" s="248" t="s">
        <v>230</v>
      </c>
      <c r="L142" s="44"/>
      <c r="M142" s="253" t="s">
        <v>1</v>
      </c>
      <c r="N142" s="254" t="s">
        <v>47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231</v>
      </c>
      <c r="AT142" s="257" t="s">
        <v>226</v>
      </c>
      <c r="AU142" s="257" t="s">
        <v>91</v>
      </c>
      <c r="AY142" s="16" t="s">
        <v>224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89</v>
      </c>
      <c r="BK142" s="258">
        <f>ROUND(I142*H142,2)</f>
        <v>0</v>
      </c>
      <c r="BL142" s="16" t="s">
        <v>231</v>
      </c>
      <c r="BM142" s="257" t="s">
        <v>1125</v>
      </c>
    </row>
    <row r="143" s="2" customFormat="1" ht="16.5" customHeight="1">
      <c r="A143" s="38"/>
      <c r="B143" s="39"/>
      <c r="C143" s="246" t="s">
        <v>271</v>
      </c>
      <c r="D143" s="246" t="s">
        <v>226</v>
      </c>
      <c r="E143" s="247" t="s">
        <v>547</v>
      </c>
      <c r="F143" s="248" t="s">
        <v>548</v>
      </c>
      <c r="G143" s="249" t="s">
        <v>247</v>
      </c>
      <c r="H143" s="250">
        <v>15.789999999999999</v>
      </c>
      <c r="I143" s="251"/>
      <c r="J143" s="252">
        <f>ROUND(I143*H143,2)</f>
        <v>0</v>
      </c>
      <c r="K143" s="248" t="s">
        <v>230</v>
      </c>
      <c r="L143" s="44"/>
      <c r="M143" s="253" t="s">
        <v>1</v>
      </c>
      <c r="N143" s="254" t="s">
        <v>47</v>
      </c>
      <c r="O143" s="91"/>
      <c r="P143" s="255">
        <f>O143*H143</f>
        <v>0</v>
      </c>
      <c r="Q143" s="255">
        <v>2.03485</v>
      </c>
      <c r="R143" s="255">
        <f>Q143*H143</f>
        <v>32.130281500000002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231</v>
      </c>
      <c r="AT143" s="257" t="s">
        <v>226</v>
      </c>
      <c r="AU143" s="257" t="s">
        <v>91</v>
      </c>
      <c r="AY143" s="16" t="s">
        <v>224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89</v>
      </c>
      <c r="BK143" s="258">
        <f>ROUND(I143*H143,2)</f>
        <v>0</v>
      </c>
      <c r="BL143" s="16" t="s">
        <v>231</v>
      </c>
      <c r="BM143" s="257" t="s">
        <v>1126</v>
      </c>
    </row>
    <row r="144" s="13" customFormat="1">
      <c r="A144" s="13"/>
      <c r="B144" s="263"/>
      <c r="C144" s="264"/>
      <c r="D144" s="259" t="s">
        <v>263</v>
      </c>
      <c r="E144" s="273" t="s">
        <v>1</v>
      </c>
      <c r="F144" s="265" t="s">
        <v>1127</v>
      </c>
      <c r="G144" s="264"/>
      <c r="H144" s="266">
        <v>15.789999999999999</v>
      </c>
      <c r="I144" s="267"/>
      <c r="J144" s="264"/>
      <c r="K144" s="264"/>
      <c r="L144" s="268"/>
      <c r="M144" s="269"/>
      <c r="N144" s="270"/>
      <c r="O144" s="270"/>
      <c r="P144" s="270"/>
      <c r="Q144" s="270"/>
      <c r="R144" s="270"/>
      <c r="S144" s="270"/>
      <c r="T144" s="27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2" t="s">
        <v>263</v>
      </c>
      <c r="AU144" s="272" t="s">
        <v>91</v>
      </c>
      <c r="AV144" s="13" t="s">
        <v>91</v>
      </c>
      <c r="AW144" s="13" t="s">
        <v>38</v>
      </c>
      <c r="AX144" s="13" t="s">
        <v>89</v>
      </c>
      <c r="AY144" s="272" t="s">
        <v>224</v>
      </c>
    </row>
    <row r="145" s="2" customFormat="1" ht="21.75" customHeight="1">
      <c r="A145" s="38"/>
      <c r="B145" s="39"/>
      <c r="C145" s="246" t="s">
        <v>278</v>
      </c>
      <c r="D145" s="246" t="s">
        <v>226</v>
      </c>
      <c r="E145" s="247" t="s">
        <v>550</v>
      </c>
      <c r="F145" s="248" t="s">
        <v>551</v>
      </c>
      <c r="G145" s="249" t="s">
        <v>247</v>
      </c>
      <c r="H145" s="250">
        <v>15.789999999999999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231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231</v>
      </c>
      <c r="BM145" s="257" t="s">
        <v>1128</v>
      </c>
    </row>
    <row r="146" s="2" customFormat="1" ht="21.75" customHeight="1">
      <c r="A146" s="38"/>
      <c r="B146" s="39"/>
      <c r="C146" s="246" t="s">
        <v>282</v>
      </c>
      <c r="D146" s="246" t="s">
        <v>226</v>
      </c>
      <c r="E146" s="247" t="s">
        <v>1129</v>
      </c>
      <c r="F146" s="248" t="s">
        <v>1130</v>
      </c>
      <c r="G146" s="249" t="s">
        <v>239</v>
      </c>
      <c r="H146" s="250">
        <v>5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47</v>
      </c>
      <c r="O146" s="91"/>
      <c r="P146" s="255">
        <f>O146*H146</f>
        <v>0</v>
      </c>
      <c r="Q146" s="255">
        <v>0.010177607999999999</v>
      </c>
      <c r="R146" s="255">
        <f>Q146*H146</f>
        <v>0.050888039999999996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231</v>
      </c>
      <c r="AT146" s="257" t="s">
        <v>226</v>
      </c>
      <c r="AU146" s="257" t="s">
        <v>91</v>
      </c>
      <c r="AY146" s="16" t="s">
        <v>224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89</v>
      </c>
      <c r="BK146" s="258">
        <f>ROUND(I146*H146,2)</f>
        <v>0</v>
      </c>
      <c r="BL146" s="16" t="s">
        <v>231</v>
      </c>
      <c r="BM146" s="257" t="s">
        <v>1131</v>
      </c>
    </row>
    <row r="147" s="2" customFormat="1">
      <c r="A147" s="38"/>
      <c r="B147" s="39"/>
      <c r="C147" s="40"/>
      <c r="D147" s="259" t="s">
        <v>261</v>
      </c>
      <c r="E147" s="40"/>
      <c r="F147" s="260" t="s">
        <v>556</v>
      </c>
      <c r="G147" s="40"/>
      <c r="H147" s="40"/>
      <c r="I147" s="154"/>
      <c r="J147" s="40"/>
      <c r="K147" s="40"/>
      <c r="L147" s="44"/>
      <c r="M147" s="261"/>
      <c r="N147" s="262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261</v>
      </c>
      <c r="AU147" s="16" t="s">
        <v>91</v>
      </c>
    </row>
    <row r="148" s="2" customFormat="1" ht="16.5" customHeight="1">
      <c r="A148" s="38"/>
      <c r="B148" s="39"/>
      <c r="C148" s="285" t="s">
        <v>288</v>
      </c>
      <c r="D148" s="285" t="s">
        <v>283</v>
      </c>
      <c r="E148" s="286" t="s">
        <v>557</v>
      </c>
      <c r="F148" s="287" t="s">
        <v>558</v>
      </c>
      <c r="G148" s="288" t="s">
        <v>268</v>
      </c>
      <c r="H148" s="289">
        <v>0.495</v>
      </c>
      <c r="I148" s="290"/>
      <c r="J148" s="291">
        <f>ROUND(I148*H148,2)</f>
        <v>0</v>
      </c>
      <c r="K148" s="287" t="s">
        <v>230</v>
      </c>
      <c r="L148" s="292"/>
      <c r="M148" s="293" t="s">
        <v>1</v>
      </c>
      <c r="N148" s="294" t="s">
        <v>47</v>
      </c>
      <c r="O148" s="91"/>
      <c r="P148" s="255">
        <f>O148*H148</f>
        <v>0</v>
      </c>
      <c r="Q148" s="255">
        <v>1</v>
      </c>
      <c r="R148" s="255">
        <f>Q148*H148</f>
        <v>0.495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257</v>
      </c>
      <c r="AT148" s="257" t="s">
        <v>283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231</v>
      </c>
      <c r="BM148" s="257" t="s">
        <v>1132</v>
      </c>
    </row>
    <row r="149" s="2" customFormat="1">
      <c r="A149" s="38"/>
      <c r="B149" s="39"/>
      <c r="C149" s="40"/>
      <c r="D149" s="259" t="s">
        <v>261</v>
      </c>
      <c r="E149" s="40"/>
      <c r="F149" s="260" t="s">
        <v>1133</v>
      </c>
      <c r="G149" s="40"/>
      <c r="H149" s="40"/>
      <c r="I149" s="154"/>
      <c r="J149" s="40"/>
      <c r="K149" s="40"/>
      <c r="L149" s="44"/>
      <c r="M149" s="261"/>
      <c r="N149" s="26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261</v>
      </c>
      <c r="AU149" s="16" t="s">
        <v>91</v>
      </c>
    </row>
    <row r="150" s="2" customFormat="1" ht="21.75" customHeight="1">
      <c r="A150" s="38"/>
      <c r="B150" s="39"/>
      <c r="C150" s="285" t="s">
        <v>293</v>
      </c>
      <c r="D150" s="285" t="s">
        <v>283</v>
      </c>
      <c r="E150" s="286" t="s">
        <v>1134</v>
      </c>
      <c r="F150" s="287" t="s">
        <v>1135</v>
      </c>
      <c r="G150" s="288" t="s">
        <v>389</v>
      </c>
      <c r="H150" s="289">
        <v>10</v>
      </c>
      <c r="I150" s="290"/>
      <c r="J150" s="291">
        <f>ROUND(I150*H150,2)</f>
        <v>0</v>
      </c>
      <c r="K150" s="287" t="s">
        <v>230</v>
      </c>
      <c r="L150" s="292"/>
      <c r="M150" s="293" t="s">
        <v>1</v>
      </c>
      <c r="N150" s="294" t="s">
        <v>47</v>
      </c>
      <c r="O150" s="91"/>
      <c r="P150" s="255">
        <f>O150*H150</f>
        <v>0</v>
      </c>
      <c r="Q150" s="255">
        <v>0.064000000000000001</v>
      </c>
      <c r="R150" s="255">
        <f>Q150*H150</f>
        <v>0.64000000000000001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257</v>
      </c>
      <c r="AT150" s="257" t="s">
        <v>283</v>
      </c>
      <c r="AU150" s="257" t="s">
        <v>91</v>
      </c>
      <c r="AY150" s="16" t="s">
        <v>224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89</v>
      </c>
      <c r="BK150" s="258">
        <f>ROUND(I150*H150,2)</f>
        <v>0</v>
      </c>
      <c r="BL150" s="16" t="s">
        <v>231</v>
      </c>
      <c r="BM150" s="257" t="s">
        <v>1136</v>
      </c>
    </row>
    <row r="151" s="2" customFormat="1">
      <c r="A151" s="38"/>
      <c r="B151" s="39"/>
      <c r="C151" s="40"/>
      <c r="D151" s="259" t="s">
        <v>261</v>
      </c>
      <c r="E151" s="40"/>
      <c r="F151" s="260" t="s">
        <v>1133</v>
      </c>
      <c r="G151" s="40"/>
      <c r="H151" s="40"/>
      <c r="I151" s="154"/>
      <c r="J151" s="40"/>
      <c r="K151" s="40"/>
      <c r="L151" s="44"/>
      <c r="M151" s="261"/>
      <c r="N151" s="26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261</v>
      </c>
      <c r="AU151" s="16" t="s">
        <v>91</v>
      </c>
    </row>
    <row r="152" s="2" customFormat="1" ht="16.5" customHeight="1">
      <c r="A152" s="38"/>
      <c r="B152" s="39"/>
      <c r="C152" s="246" t="s">
        <v>8</v>
      </c>
      <c r="D152" s="246" t="s">
        <v>226</v>
      </c>
      <c r="E152" s="247" t="s">
        <v>1137</v>
      </c>
      <c r="F152" s="248" t="s">
        <v>1138</v>
      </c>
      <c r="G152" s="249" t="s">
        <v>239</v>
      </c>
      <c r="H152" s="250">
        <v>17.93</v>
      </c>
      <c r="I152" s="251"/>
      <c r="J152" s="252">
        <f>ROUND(I152*H152,2)</f>
        <v>0</v>
      </c>
      <c r="K152" s="248" t="s">
        <v>230</v>
      </c>
      <c r="L152" s="44"/>
      <c r="M152" s="253" t="s">
        <v>1</v>
      </c>
      <c r="N152" s="254" t="s">
        <v>47</v>
      </c>
      <c r="O152" s="91"/>
      <c r="P152" s="255">
        <f>O152*H152</f>
        <v>0</v>
      </c>
      <c r="Q152" s="255">
        <v>0.0097141620000000001</v>
      </c>
      <c r="R152" s="255">
        <f>Q152*H152</f>
        <v>0.17417492466000001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231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231</v>
      </c>
      <c r="BM152" s="257" t="s">
        <v>1139</v>
      </c>
    </row>
    <row r="153" s="2" customFormat="1">
      <c r="A153" s="38"/>
      <c r="B153" s="39"/>
      <c r="C153" s="40"/>
      <c r="D153" s="259" t="s">
        <v>261</v>
      </c>
      <c r="E153" s="40"/>
      <c r="F153" s="260" t="s">
        <v>556</v>
      </c>
      <c r="G153" s="40"/>
      <c r="H153" s="40"/>
      <c r="I153" s="154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261</v>
      </c>
      <c r="AU153" s="16" t="s">
        <v>91</v>
      </c>
    </row>
    <row r="154" s="13" customFormat="1">
      <c r="A154" s="13"/>
      <c r="B154" s="263"/>
      <c r="C154" s="264"/>
      <c r="D154" s="259" t="s">
        <v>263</v>
      </c>
      <c r="E154" s="273" t="s">
        <v>1</v>
      </c>
      <c r="F154" s="265" t="s">
        <v>1140</v>
      </c>
      <c r="G154" s="264"/>
      <c r="H154" s="266">
        <v>7.5919999999999996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2" t="s">
        <v>263</v>
      </c>
      <c r="AU154" s="272" t="s">
        <v>91</v>
      </c>
      <c r="AV154" s="13" t="s">
        <v>91</v>
      </c>
      <c r="AW154" s="13" t="s">
        <v>38</v>
      </c>
      <c r="AX154" s="13" t="s">
        <v>82</v>
      </c>
      <c r="AY154" s="272" t="s">
        <v>224</v>
      </c>
    </row>
    <row r="155" s="13" customFormat="1">
      <c r="A155" s="13"/>
      <c r="B155" s="263"/>
      <c r="C155" s="264"/>
      <c r="D155" s="259" t="s">
        <v>263</v>
      </c>
      <c r="E155" s="273" t="s">
        <v>1</v>
      </c>
      <c r="F155" s="265" t="s">
        <v>1141</v>
      </c>
      <c r="G155" s="264"/>
      <c r="H155" s="266">
        <v>10.337999999999999</v>
      </c>
      <c r="I155" s="267"/>
      <c r="J155" s="264"/>
      <c r="K155" s="264"/>
      <c r="L155" s="268"/>
      <c r="M155" s="269"/>
      <c r="N155" s="270"/>
      <c r="O155" s="270"/>
      <c r="P155" s="270"/>
      <c r="Q155" s="270"/>
      <c r="R155" s="270"/>
      <c r="S155" s="270"/>
      <c r="T155" s="27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2" t="s">
        <v>263</v>
      </c>
      <c r="AU155" s="272" t="s">
        <v>91</v>
      </c>
      <c r="AV155" s="13" t="s">
        <v>91</v>
      </c>
      <c r="AW155" s="13" t="s">
        <v>38</v>
      </c>
      <c r="AX155" s="13" t="s">
        <v>82</v>
      </c>
      <c r="AY155" s="272" t="s">
        <v>224</v>
      </c>
    </row>
    <row r="156" s="14" customFormat="1">
      <c r="A156" s="14"/>
      <c r="B156" s="274"/>
      <c r="C156" s="275"/>
      <c r="D156" s="259" t="s">
        <v>263</v>
      </c>
      <c r="E156" s="276" t="s">
        <v>1</v>
      </c>
      <c r="F156" s="277" t="s">
        <v>277</v>
      </c>
      <c r="G156" s="275"/>
      <c r="H156" s="278">
        <v>17.93</v>
      </c>
      <c r="I156" s="279"/>
      <c r="J156" s="275"/>
      <c r="K156" s="275"/>
      <c r="L156" s="280"/>
      <c r="M156" s="281"/>
      <c r="N156" s="282"/>
      <c r="O156" s="282"/>
      <c r="P156" s="282"/>
      <c r="Q156" s="282"/>
      <c r="R156" s="282"/>
      <c r="S156" s="282"/>
      <c r="T156" s="28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4" t="s">
        <v>263</v>
      </c>
      <c r="AU156" s="284" t="s">
        <v>91</v>
      </c>
      <c r="AV156" s="14" t="s">
        <v>231</v>
      </c>
      <c r="AW156" s="14" t="s">
        <v>38</v>
      </c>
      <c r="AX156" s="14" t="s">
        <v>89</v>
      </c>
      <c r="AY156" s="284" t="s">
        <v>224</v>
      </c>
    </row>
    <row r="157" s="2" customFormat="1" ht="16.5" customHeight="1">
      <c r="A157" s="38"/>
      <c r="B157" s="39"/>
      <c r="C157" s="285" t="s">
        <v>303</v>
      </c>
      <c r="D157" s="285" t="s">
        <v>283</v>
      </c>
      <c r="E157" s="286" t="s">
        <v>557</v>
      </c>
      <c r="F157" s="287" t="s">
        <v>558</v>
      </c>
      <c r="G157" s="288" t="s">
        <v>268</v>
      </c>
      <c r="H157" s="289">
        <v>1.6830000000000001</v>
      </c>
      <c r="I157" s="290"/>
      <c r="J157" s="291">
        <f>ROUND(I157*H157,2)</f>
        <v>0</v>
      </c>
      <c r="K157" s="287" t="s">
        <v>230</v>
      </c>
      <c r="L157" s="292"/>
      <c r="M157" s="293" t="s">
        <v>1</v>
      </c>
      <c r="N157" s="294" t="s">
        <v>47</v>
      </c>
      <c r="O157" s="91"/>
      <c r="P157" s="255">
        <f>O157*H157</f>
        <v>0</v>
      </c>
      <c r="Q157" s="255">
        <v>1</v>
      </c>
      <c r="R157" s="255">
        <f>Q157*H157</f>
        <v>1.6830000000000001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257</v>
      </c>
      <c r="AT157" s="257" t="s">
        <v>283</v>
      </c>
      <c r="AU157" s="257" t="s">
        <v>91</v>
      </c>
      <c r="AY157" s="16" t="s">
        <v>224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89</v>
      </c>
      <c r="BK157" s="258">
        <f>ROUND(I157*H157,2)</f>
        <v>0</v>
      </c>
      <c r="BL157" s="16" t="s">
        <v>231</v>
      </c>
      <c r="BM157" s="257" t="s">
        <v>1142</v>
      </c>
    </row>
    <row r="158" s="2" customFormat="1">
      <c r="A158" s="38"/>
      <c r="B158" s="39"/>
      <c r="C158" s="40"/>
      <c r="D158" s="259" t="s">
        <v>261</v>
      </c>
      <c r="E158" s="40"/>
      <c r="F158" s="260" t="s">
        <v>1133</v>
      </c>
      <c r="G158" s="40"/>
      <c r="H158" s="40"/>
      <c r="I158" s="154"/>
      <c r="J158" s="40"/>
      <c r="K158" s="40"/>
      <c r="L158" s="44"/>
      <c r="M158" s="261"/>
      <c r="N158" s="26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261</v>
      </c>
      <c r="AU158" s="16" t="s">
        <v>91</v>
      </c>
    </row>
    <row r="159" s="13" customFormat="1">
      <c r="A159" s="13"/>
      <c r="B159" s="263"/>
      <c r="C159" s="264"/>
      <c r="D159" s="259" t="s">
        <v>263</v>
      </c>
      <c r="E159" s="264"/>
      <c r="F159" s="265" t="s">
        <v>1143</v>
      </c>
      <c r="G159" s="264"/>
      <c r="H159" s="266">
        <v>1.6830000000000001</v>
      </c>
      <c r="I159" s="267"/>
      <c r="J159" s="264"/>
      <c r="K159" s="264"/>
      <c r="L159" s="268"/>
      <c r="M159" s="269"/>
      <c r="N159" s="270"/>
      <c r="O159" s="270"/>
      <c r="P159" s="270"/>
      <c r="Q159" s="270"/>
      <c r="R159" s="270"/>
      <c r="S159" s="270"/>
      <c r="T159" s="27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2" t="s">
        <v>263</v>
      </c>
      <c r="AU159" s="272" t="s">
        <v>91</v>
      </c>
      <c r="AV159" s="13" t="s">
        <v>91</v>
      </c>
      <c r="AW159" s="13" t="s">
        <v>4</v>
      </c>
      <c r="AX159" s="13" t="s">
        <v>89</v>
      </c>
      <c r="AY159" s="272" t="s">
        <v>224</v>
      </c>
    </row>
    <row r="160" s="2" customFormat="1" ht="21.75" customHeight="1">
      <c r="A160" s="38"/>
      <c r="B160" s="39"/>
      <c r="C160" s="285" t="s">
        <v>309</v>
      </c>
      <c r="D160" s="285" t="s">
        <v>283</v>
      </c>
      <c r="E160" s="286" t="s">
        <v>1144</v>
      </c>
      <c r="F160" s="287" t="s">
        <v>1145</v>
      </c>
      <c r="G160" s="288" t="s">
        <v>389</v>
      </c>
      <c r="H160" s="289">
        <v>35</v>
      </c>
      <c r="I160" s="290"/>
      <c r="J160" s="291">
        <f>ROUND(I160*H160,2)</f>
        <v>0</v>
      </c>
      <c r="K160" s="287" t="s">
        <v>230</v>
      </c>
      <c r="L160" s="292"/>
      <c r="M160" s="293" t="s">
        <v>1</v>
      </c>
      <c r="N160" s="294" t="s">
        <v>47</v>
      </c>
      <c r="O160" s="91"/>
      <c r="P160" s="255">
        <f>O160*H160</f>
        <v>0</v>
      </c>
      <c r="Q160" s="255">
        <v>0.072999999999999995</v>
      </c>
      <c r="R160" s="255">
        <f>Q160*H160</f>
        <v>2.5549999999999997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257</v>
      </c>
      <c r="AT160" s="257" t="s">
        <v>283</v>
      </c>
      <c r="AU160" s="257" t="s">
        <v>91</v>
      </c>
      <c r="AY160" s="16" t="s">
        <v>224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89</v>
      </c>
      <c r="BK160" s="258">
        <f>ROUND(I160*H160,2)</f>
        <v>0</v>
      </c>
      <c r="BL160" s="16" t="s">
        <v>231</v>
      </c>
      <c r="BM160" s="257" t="s">
        <v>1146</v>
      </c>
    </row>
    <row r="161" s="2" customFormat="1" ht="16.5" customHeight="1">
      <c r="A161" s="38"/>
      <c r="B161" s="39"/>
      <c r="C161" s="285" t="s">
        <v>313</v>
      </c>
      <c r="D161" s="285" t="s">
        <v>283</v>
      </c>
      <c r="E161" s="286" t="s">
        <v>1147</v>
      </c>
      <c r="F161" s="287" t="s">
        <v>1148</v>
      </c>
      <c r="G161" s="288" t="s">
        <v>389</v>
      </c>
      <c r="H161" s="289">
        <v>8</v>
      </c>
      <c r="I161" s="290"/>
      <c r="J161" s="291">
        <f>ROUND(I161*H161,2)</f>
        <v>0</v>
      </c>
      <c r="K161" s="287" t="s">
        <v>230</v>
      </c>
      <c r="L161" s="292"/>
      <c r="M161" s="293" t="s">
        <v>1</v>
      </c>
      <c r="N161" s="294" t="s">
        <v>47</v>
      </c>
      <c r="O161" s="91"/>
      <c r="P161" s="255">
        <f>O161*H161</f>
        <v>0</v>
      </c>
      <c r="Q161" s="255">
        <v>0.00059999999999999995</v>
      </c>
      <c r="R161" s="255">
        <f>Q161*H161</f>
        <v>0.0047999999999999996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257</v>
      </c>
      <c r="AT161" s="257" t="s">
        <v>283</v>
      </c>
      <c r="AU161" s="257" t="s">
        <v>91</v>
      </c>
      <c r="AY161" s="16" t="s">
        <v>224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89</v>
      </c>
      <c r="BK161" s="258">
        <f>ROUND(I161*H161,2)</f>
        <v>0</v>
      </c>
      <c r="BL161" s="16" t="s">
        <v>231</v>
      </c>
      <c r="BM161" s="257" t="s">
        <v>1149</v>
      </c>
    </row>
    <row r="162" s="2" customFormat="1">
      <c r="A162" s="38"/>
      <c r="B162" s="39"/>
      <c r="C162" s="40"/>
      <c r="D162" s="259" t="s">
        <v>261</v>
      </c>
      <c r="E162" s="40"/>
      <c r="F162" s="260" t="s">
        <v>1133</v>
      </c>
      <c r="G162" s="40"/>
      <c r="H162" s="40"/>
      <c r="I162" s="154"/>
      <c r="J162" s="40"/>
      <c r="K162" s="40"/>
      <c r="L162" s="44"/>
      <c r="M162" s="261"/>
      <c r="N162" s="26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6" t="s">
        <v>261</v>
      </c>
      <c r="AU162" s="16" t="s">
        <v>91</v>
      </c>
    </row>
    <row r="163" s="13" customFormat="1">
      <c r="A163" s="13"/>
      <c r="B163" s="263"/>
      <c r="C163" s="264"/>
      <c r="D163" s="259" t="s">
        <v>263</v>
      </c>
      <c r="E163" s="264"/>
      <c r="F163" s="265" t="s">
        <v>1150</v>
      </c>
      <c r="G163" s="264"/>
      <c r="H163" s="266">
        <v>8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2" t="s">
        <v>263</v>
      </c>
      <c r="AU163" s="272" t="s">
        <v>91</v>
      </c>
      <c r="AV163" s="13" t="s">
        <v>91</v>
      </c>
      <c r="AW163" s="13" t="s">
        <v>4</v>
      </c>
      <c r="AX163" s="13" t="s">
        <v>89</v>
      </c>
      <c r="AY163" s="272" t="s">
        <v>224</v>
      </c>
    </row>
    <row r="164" s="2" customFormat="1" ht="21.75" customHeight="1">
      <c r="A164" s="38"/>
      <c r="B164" s="39"/>
      <c r="C164" s="246" t="s">
        <v>318</v>
      </c>
      <c r="D164" s="246" t="s">
        <v>226</v>
      </c>
      <c r="E164" s="247" t="s">
        <v>576</v>
      </c>
      <c r="F164" s="248" t="s">
        <v>577</v>
      </c>
      <c r="G164" s="249" t="s">
        <v>239</v>
      </c>
      <c r="H164" s="250">
        <v>1300</v>
      </c>
      <c r="I164" s="251"/>
      <c r="J164" s="252">
        <f>ROUND(I164*H164,2)</f>
        <v>0</v>
      </c>
      <c r="K164" s="248" t="s">
        <v>230</v>
      </c>
      <c r="L164" s="44"/>
      <c r="M164" s="253" t="s">
        <v>1</v>
      </c>
      <c r="N164" s="254" t="s">
        <v>47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231</v>
      </c>
      <c r="AT164" s="257" t="s">
        <v>226</v>
      </c>
      <c r="AU164" s="257" t="s">
        <v>91</v>
      </c>
      <c r="AY164" s="16" t="s">
        <v>224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89</v>
      </c>
      <c r="BK164" s="258">
        <f>ROUND(I164*H164,2)</f>
        <v>0</v>
      </c>
      <c r="BL164" s="16" t="s">
        <v>231</v>
      </c>
      <c r="BM164" s="257" t="s">
        <v>1151</v>
      </c>
    </row>
    <row r="165" s="2" customFormat="1">
      <c r="A165" s="38"/>
      <c r="B165" s="39"/>
      <c r="C165" s="40"/>
      <c r="D165" s="259" t="s">
        <v>261</v>
      </c>
      <c r="E165" s="40"/>
      <c r="F165" s="260" t="s">
        <v>1152</v>
      </c>
      <c r="G165" s="40"/>
      <c r="H165" s="40"/>
      <c r="I165" s="154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261</v>
      </c>
      <c r="AU165" s="16" t="s">
        <v>91</v>
      </c>
    </row>
    <row r="166" s="2" customFormat="1" ht="21.75" customHeight="1">
      <c r="A166" s="38"/>
      <c r="B166" s="39"/>
      <c r="C166" s="246" t="s">
        <v>324</v>
      </c>
      <c r="D166" s="246" t="s">
        <v>226</v>
      </c>
      <c r="E166" s="247" t="s">
        <v>588</v>
      </c>
      <c r="F166" s="248" t="s">
        <v>589</v>
      </c>
      <c r="G166" s="249" t="s">
        <v>389</v>
      </c>
      <c r="H166" s="250">
        <v>37</v>
      </c>
      <c r="I166" s="251"/>
      <c r="J166" s="252">
        <f>ROUND(I166*H166,2)</f>
        <v>0</v>
      </c>
      <c r="K166" s="248" t="s">
        <v>1</v>
      </c>
      <c r="L166" s="44"/>
      <c r="M166" s="253" t="s">
        <v>1</v>
      </c>
      <c r="N166" s="254" t="s">
        <v>47</v>
      </c>
      <c r="O166" s="91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231</v>
      </c>
      <c r="AT166" s="257" t="s">
        <v>226</v>
      </c>
      <c r="AU166" s="257" t="s">
        <v>91</v>
      </c>
      <c r="AY166" s="16" t="s">
        <v>224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6" t="s">
        <v>89</v>
      </c>
      <c r="BK166" s="258">
        <f>ROUND(I166*H166,2)</f>
        <v>0</v>
      </c>
      <c r="BL166" s="16" t="s">
        <v>231</v>
      </c>
      <c r="BM166" s="257" t="s">
        <v>1153</v>
      </c>
    </row>
    <row r="167" s="2" customFormat="1">
      <c r="A167" s="38"/>
      <c r="B167" s="39"/>
      <c r="C167" s="40"/>
      <c r="D167" s="259" t="s">
        <v>261</v>
      </c>
      <c r="E167" s="40"/>
      <c r="F167" s="260" t="s">
        <v>591</v>
      </c>
      <c r="G167" s="40"/>
      <c r="H167" s="40"/>
      <c r="I167" s="154"/>
      <c r="J167" s="40"/>
      <c r="K167" s="40"/>
      <c r="L167" s="44"/>
      <c r="M167" s="261"/>
      <c r="N167" s="262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6" t="s">
        <v>261</v>
      </c>
      <c r="AU167" s="16" t="s">
        <v>91</v>
      </c>
    </row>
    <row r="168" s="12" customFormat="1" ht="22.8" customHeight="1">
      <c r="A168" s="12"/>
      <c r="B168" s="230"/>
      <c r="C168" s="231"/>
      <c r="D168" s="232" t="s">
        <v>81</v>
      </c>
      <c r="E168" s="244" t="s">
        <v>265</v>
      </c>
      <c r="F168" s="244" t="s">
        <v>396</v>
      </c>
      <c r="G168" s="231"/>
      <c r="H168" s="231"/>
      <c r="I168" s="234"/>
      <c r="J168" s="245">
        <f>BK168</f>
        <v>0</v>
      </c>
      <c r="K168" s="231"/>
      <c r="L168" s="236"/>
      <c r="M168" s="237"/>
      <c r="N168" s="238"/>
      <c r="O168" s="238"/>
      <c r="P168" s="239">
        <f>SUM(P169:P175)</f>
        <v>0</v>
      </c>
      <c r="Q168" s="238"/>
      <c r="R168" s="239">
        <f>SUM(R169:R175)</f>
        <v>0.73743000000000014</v>
      </c>
      <c r="S168" s="238"/>
      <c r="T168" s="240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1" t="s">
        <v>89</v>
      </c>
      <c r="AT168" s="242" t="s">
        <v>81</v>
      </c>
      <c r="AU168" s="242" t="s">
        <v>89</v>
      </c>
      <c r="AY168" s="241" t="s">
        <v>224</v>
      </c>
      <c r="BK168" s="243">
        <f>SUM(BK169:BK175)</f>
        <v>0</v>
      </c>
    </row>
    <row r="169" s="2" customFormat="1" ht="21.75" customHeight="1">
      <c r="A169" s="38"/>
      <c r="B169" s="39"/>
      <c r="C169" s="246" t="s">
        <v>7</v>
      </c>
      <c r="D169" s="246" t="s">
        <v>226</v>
      </c>
      <c r="E169" s="247" t="s">
        <v>1154</v>
      </c>
      <c r="F169" s="248" t="s">
        <v>1155</v>
      </c>
      <c r="G169" s="249" t="s">
        <v>389</v>
      </c>
      <c r="H169" s="250">
        <v>6</v>
      </c>
      <c r="I169" s="251"/>
      <c r="J169" s="252">
        <f>ROUND(I169*H169,2)</f>
        <v>0</v>
      </c>
      <c r="K169" s="248" t="s">
        <v>230</v>
      </c>
      <c r="L169" s="44"/>
      <c r="M169" s="253" t="s">
        <v>1</v>
      </c>
      <c r="N169" s="254" t="s">
        <v>47</v>
      </c>
      <c r="O169" s="91"/>
      <c r="P169" s="255">
        <f>O169*H169</f>
        <v>0</v>
      </c>
      <c r="Q169" s="255">
        <v>0.109405</v>
      </c>
      <c r="R169" s="255">
        <f>Q169*H169</f>
        <v>0.65643000000000007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231</v>
      </c>
      <c r="AT169" s="257" t="s">
        <v>226</v>
      </c>
      <c r="AU169" s="257" t="s">
        <v>91</v>
      </c>
      <c r="AY169" s="16" t="s">
        <v>224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89</v>
      </c>
      <c r="BK169" s="258">
        <f>ROUND(I169*H169,2)</f>
        <v>0</v>
      </c>
      <c r="BL169" s="16" t="s">
        <v>231</v>
      </c>
      <c r="BM169" s="257" t="s">
        <v>1156</v>
      </c>
    </row>
    <row r="170" s="2" customFormat="1" ht="16.5" customHeight="1">
      <c r="A170" s="38"/>
      <c r="B170" s="39"/>
      <c r="C170" s="285" t="s">
        <v>333</v>
      </c>
      <c r="D170" s="285" t="s">
        <v>283</v>
      </c>
      <c r="E170" s="286" t="s">
        <v>1157</v>
      </c>
      <c r="F170" s="287" t="s">
        <v>1158</v>
      </c>
      <c r="G170" s="288" t="s">
        <v>389</v>
      </c>
      <c r="H170" s="289">
        <v>6</v>
      </c>
      <c r="I170" s="290"/>
      <c r="J170" s="291">
        <f>ROUND(I170*H170,2)</f>
        <v>0</v>
      </c>
      <c r="K170" s="287" t="s">
        <v>230</v>
      </c>
      <c r="L170" s="292"/>
      <c r="M170" s="293" t="s">
        <v>1</v>
      </c>
      <c r="N170" s="294" t="s">
        <v>47</v>
      </c>
      <c r="O170" s="91"/>
      <c r="P170" s="255">
        <f>O170*H170</f>
        <v>0</v>
      </c>
      <c r="Q170" s="255">
        <v>0.0061000000000000004</v>
      </c>
      <c r="R170" s="255">
        <f>Q170*H170</f>
        <v>0.036600000000000001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257</v>
      </c>
      <c r="AT170" s="257" t="s">
        <v>283</v>
      </c>
      <c r="AU170" s="257" t="s">
        <v>91</v>
      </c>
      <c r="AY170" s="16" t="s">
        <v>224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6" t="s">
        <v>89</v>
      </c>
      <c r="BK170" s="258">
        <f>ROUND(I170*H170,2)</f>
        <v>0</v>
      </c>
      <c r="BL170" s="16" t="s">
        <v>231</v>
      </c>
      <c r="BM170" s="257" t="s">
        <v>1159</v>
      </c>
    </row>
    <row r="171" s="2" customFormat="1" ht="16.5" customHeight="1">
      <c r="A171" s="38"/>
      <c r="B171" s="39"/>
      <c r="C171" s="285" t="s">
        <v>337</v>
      </c>
      <c r="D171" s="285" t="s">
        <v>283</v>
      </c>
      <c r="E171" s="286" t="s">
        <v>1160</v>
      </c>
      <c r="F171" s="287" t="s">
        <v>1161</v>
      </c>
      <c r="G171" s="288" t="s">
        <v>389</v>
      </c>
      <c r="H171" s="289">
        <v>6</v>
      </c>
      <c r="I171" s="290"/>
      <c r="J171" s="291">
        <f>ROUND(I171*H171,2)</f>
        <v>0</v>
      </c>
      <c r="K171" s="287" t="s">
        <v>1162</v>
      </c>
      <c r="L171" s="292"/>
      <c r="M171" s="293" t="s">
        <v>1</v>
      </c>
      <c r="N171" s="294" t="s">
        <v>47</v>
      </c>
      <c r="O171" s="91"/>
      <c r="P171" s="255">
        <f>O171*H171</f>
        <v>0</v>
      </c>
      <c r="Q171" s="255">
        <v>0.00010000000000000001</v>
      </c>
      <c r="R171" s="255">
        <f>Q171*H171</f>
        <v>0.00060000000000000006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257</v>
      </c>
      <c r="AT171" s="257" t="s">
        <v>283</v>
      </c>
      <c r="AU171" s="257" t="s">
        <v>91</v>
      </c>
      <c r="AY171" s="16" t="s">
        <v>224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89</v>
      </c>
      <c r="BK171" s="258">
        <f>ROUND(I171*H171,2)</f>
        <v>0</v>
      </c>
      <c r="BL171" s="16" t="s">
        <v>231</v>
      </c>
      <c r="BM171" s="257" t="s">
        <v>1163</v>
      </c>
    </row>
    <row r="172" s="2" customFormat="1" ht="16.5" customHeight="1">
      <c r="A172" s="38"/>
      <c r="B172" s="39"/>
      <c r="C172" s="285" t="s">
        <v>342</v>
      </c>
      <c r="D172" s="285" t="s">
        <v>283</v>
      </c>
      <c r="E172" s="286" t="s">
        <v>1164</v>
      </c>
      <c r="F172" s="287" t="s">
        <v>1165</v>
      </c>
      <c r="G172" s="288" t="s">
        <v>389</v>
      </c>
      <c r="H172" s="289">
        <v>6</v>
      </c>
      <c r="I172" s="290"/>
      <c r="J172" s="291">
        <f>ROUND(I172*H172,2)</f>
        <v>0</v>
      </c>
      <c r="K172" s="287" t="s">
        <v>1</v>
      </c>
      <c r="L172" s="292"/>
      <c r="M172" s="293" t="s">
        <v>1</v>
      </c>
      <c r="N172" s="294" t="s">
        <v>47</v>
      </c>
      <c r="O172" s="91"/>
      <c r="P172" s="255">
        <f>O172*H172</f>
        <v>0</v>
      </c>
      <c r="Q172" s="255">
        <v>0.0060000000000000001</v>
      </c>
      <c r="R172" s="255">
        <f>Q172*H172</f>
        <v>0.036000000000000004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257</v>
      </c>
      <c r="AT172" s="257" t="s">
        <v>283</v>
      </c>
      <c r="AU172" s="257" t="s">
        <v>91</v>
      </c>
      <c r="AY172" s="16" t="s">
        <v>224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6" t="s">
        <v>89</v>
      </c>
      <c r="BK172" s="258">
        <f>ROUND(I172*H172,2)</f>
        <v>0</v>
      </c>
      <c r="BL172" s="16" t="s">
        <v>231</v>
      </c>
      <c r="BM172" s="257" t="s">
        <v>1166</v>
      </c>
    </row>
    <row r="173" s="2" customFormat="1" ht="21.75" customHeight="1">
      <c r="A173" s="38"/>
      <c r="B173" s="39"/>
      <c r="C173" s="285" t="s">
        <v>348</v>
      </c>
      <c r="D173" s="285" t="s">
        <v>283</v>
      </c>
      <c r="E173" s="286" t="s">
        <v>903</v>
      </c>
      <c r="F173" s="287" t="s">
        <v>904</v>
      </c>
      <c r="G173" s="288" t="s">
        <v>389</v>
      </c>
      <c r="H173" s="289">
        <v>6</v>
      </c>
      <c r="I173" s="290"/>
      <c r="J173" s="291">
        <f>ROUND(I173*H173,2)</f>
        <v>0</v>
      </c>
      <c r="K173" s="287" t="s">
        <v>230</v>
      </c>
      <c r="L173" s="292"/>
      <c r="M173" s="293" t="s">
        <v>1</v>
      </c>
      <c r="N173" s="294" t="s">
        <v>47</v>
      </c>
      <c r="O173" s="91"/>
      <c r="P173" s="255">
        <f>O173*H173</f>
        <v>0</v>
      </c>
      <c r="Q173" s="255">
        <v>0.0012999999999999999</v>
      </c>
      <c r="R173" s="255">
        <f>Q173*H173</f>
        <v>0.0077999999999999996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257</v>
      </c>
      <c r="AT173" s="257" t="s">
        <v>283</v>
      </c>
      <c r="AU173" s="257" t="s">
        <v>91</v>
      </c>
      <c r="AY173" s="16" t="s">
        <v>224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89</v>
      </c>
      <c r="BK173" s="258">
        <f>ROUND(I173*H173,2)</f>
        <v>0</v>
      </c>
      <c r="BL173" s="16" t="s">
        <v>231</v>
      </c>
      <c r="BM173" s="257" t="s">
        <v>1167</v>
      </c>
    </row>
    <row r="174" s="2" customFormat="1" ht="16.5" customHeight="1">
      <c r="A174" s="38"/>
      <c r="B174" s="39"/>
      <c r="C174" s="246" t="s">
        <v>354</v>
      </c>
      <c r="D174" s="246" t="s">
        <v>226</v>
      </c>
      <c r="E174" s="247" t="s">
        <v>1168</v>
      </c>
      <c r="F174" s="248" t="s">
        <v>1169</v>
      </c>
      <c r="G174" s="249" t="s">
        <v>229</v>
      </c>
      <c r="H174" s="250">
        <v>346.5</v>
      </c>
      <c r="I174" s="251"/>
      <c r="J174" s="252">
        <f>ROUND(I174*H174,2)</f>
        <v>0</v>
      </c>
      <c r="K174" s="248" t="s">
        <v>230</v>
      </c>
      <c r="L174" s="44"/>
      <c r="M174" s="253" t="s">
        <v>1</v>
      </c>
      <c r="N174" s="254" t="s">
        <v>47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231</v>
      </c>
      <c r="AT174" s="257" t="s">
        <v>226</v>
      </c>
      <c r="AU174" s="257" t="s">
        <v>91</v>
      </c>
      <c r="AY174" s="16" t="s">
        <v>224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6" t="s">
        <v>89</v>
      </c>
      <c r="BK174" s="258">
        <f>ROUND(I174*H174,2)</f>
        <v>0</v>
      </c>
      <c r="BL174" s="16" t="s">
        <v>231</v>
      </c>
      <c r="BM174" s="257" t="s">
        <v>1170</v>
      </c>
    </row>
    <row r="175" s="13" customFormat="1">
      <c r="A175" s="13"/>
      <c r="B175" s="263"/>
      <c r="C175" s="264"/>
      <c r="D175" s="259" t="s">
        <v>263</v>
      </c>
      <c r="E175" s="273" t="s">
        <v>1</v>
      </c>
      <c r="F175" s="265" t="s">
        <v>1171</v>
      </c>
      <c r="G175" s="264"/>
      <c r="H175" s="266">
        <v>346.5</v>
      </c>
      <c r="I175" s="267"/>
      <c r="J175" s="264"/>
      <c r="K175" s="264"/>
      <c r="L175" s="268"/>
      <c r="M175" s="269"/>
      <c r="N175" s="270"/>
      <c r="O175" s="270"/>
      <c r="P175" s="270"/>
      <c r="Q175" s="270"/>
      <c r="R175" s="270"/>
      <c r="S175" s="270"/>
      <c r="T175" s="27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2" t="s">
        <v>263</v>
      </c>
      <c r="AU175" s="272" t="s">
        <v>91</v>
      </c>
      <c r="AV175" s="13" t="s">
        <v>91</v>
      </c>
      <c r="AW175" s="13" t="s">
        <v>38</v>
      </c>
      <c r="AX175" s="13" t="s">
        <v>89</v>
      </c>
      <c r="AY175" s="272" t="s">
        <v>224</v>
      </c>
    </row>
    <row r="176" s="12" customFormat="1" ht="22.8" customHeight="1">
      <c r="A176" s="12"/>
      <c r="B176" s="230"/>
      <c r="C176" s="231"/>
      <c r="D176" s="232" t="s">
        <v>81</v>
      </c>
      <c r="E176" s="244" t="s">
        <v>431</v>
      </c>
      <c r="F176" s="244" t="s">
        <v>432</v>
      </c>
      <c r="G176" s="231"/>
      <c r="H176" s="231"/>
      <c r="I176" s="234"/>
      <c r="J176" s="245">
        <f>BK176</f>
        <v>0</v>
      </c>
      <c r="K176" s="231"/>
      <c r="L176" s="236"/>
      <c r="M176" s="237"/>
      <c r="N176" s="238"/>
      <c r="O176" s="238"/>
      <c r="P176" s="239">
        <f>SUM(P177:P192)</f>
        <v>0</v>
      </c>
      <c r="Q176" s="238"/>
      <c r="R176" s="239">
        <f>SUM(R177:R192)</f>
        <v>0</v>
      </c>
      <c r="S176" s="238"/>
      <c r="T176" s="240">
        <f>SUM(T177:T192)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41" t="s">
        <v>89</v>
      </c>
      <c r="AT176" s="242" t="s">
        <v>81</v>
      </c>
      <c r="AU176" s="242" t="s">
        <v>89</v>
      </c>
      <c r="AY176" s="241" t="s">
        <v>224</v>
      </c>
      <c r="BK176" s="243">
        <f>SUM(BK177:BK192)</f>
        <v>0</v>
      </c>
    </row>
    <row r="177" s="2" customFormat="1" ht="21.75" customHeight="1">
      <c r="A177" s="38"/>
      <c r="B177" s="39"/>
      <c r="C177" s="246" t="s">
        <v>360</v>
      </c>
      <c r="D177" s="246" t="s">
        <v>226</v>
      </c>
      <c r="E177" s="247" t="s">
        <v>434</v>
      </c>
      <c r="F177" s="248" t="s">
        <v>435</v>
      </c>
      <c r="G177" s="249" t="s">
        <v>268</v>
      </c>
      <c r="H177" s="250">
        <v>73.5</v>
      </c>
      <c r="I177" s="251"/>
      <c r="J177" s="252">
        <f>ROUND(I177*H177,2)</f>
        <v>0</v>
      </c>
      <c r="K177" s="248" t="s">
        <v>230</v>
      </c>
      <c r="L177" s="44"/>
      <c r="M177" s="253" t="s">
        <v>1</v>
      </c>
      <c r="N177" s="254" t="s">
        <v>47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231</v>
      </c>
      <c r="AT177" s="257" t="s">
        <v>226</v>
      </c>
      <c r="AU177" s="257" t="s">
        <v>91</v>
      </c>
      <c r="AY177" s="16" t="s">
        <v>224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89</v>
      </c>
      <c r="BK177" s="258">
        <f>ROUND(I177*H177,2)</f>
        <v>0</v>
      </c>
      <c r="BL177" s="16" t="s">
        <v>231</v>
      </c>
      <c r="BM177" s="257" t="s">
        <v>1172</v>
      </c>
    </row>
    <row r="178" s="13" customFormat="1">
      <c r="A178" s="13"/>
      <c r="B178" s="263"/>
      <c r="C178" s="264"/>
      <c r="D178" s="259" t="s">
        <v>263</v>
      </c>
      <c r="E178" s="273" t="s">
        <v>1</v>
      </c>
      <c r="F178" s="265" t="s">
        <v>1173</v>
      </c>
      <c r="G178" s="264"/>
      <c r="H178" s="266">
        <v>73.5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2" t="s">
        <v>263</v>
      </c>
      <c r="AU178" s="272" t="s">
        <v>91</v>
      </c>
      <c r="AV178" s="13" t="s">
        <v>91</v>
      </c>
      <c r="AW178" s="13" t="s">
        <v>38</v>
      </c>
      <c r="AX178" s="13" t="s">
        <v>89</v>
      </c>
      <c r="AY178" s="272" t="s">
        <v>224</v>
      </c>
    </row>
    <row r="179" s="2" customFormat="1" ht="21.75" customHeight="1">
      <c r="A179" s="38"/>
      <c r="B179" s="39"/>
      <c r="C179" s="246" t="s">
        <v>366</v>
      </c>
      <c r="D179" s="246" t="s">
        <v>226</v>
      </c>
      <c r="E179" s="247" t="s">
        <v>1174</v>
      </c>
      <c r="F179" s="248" t="s">
        <v>1175</v>
      </c>
      <c r="G179" s="249" t="s">
        <v>268</v>
      </c>
      <c r="H179" s="250">
        <v>6.625</v>
      </c>
      <c r="I179" s="251"/>
      <c r="J179" s="252">
        <f>ROUND(I179*H179,2)</f>
        <v>0</v>
      </c>
      <c r="K179" s="248" t="s">
        <v>230</v>
      </c>
      <c r="L179" s="44"/>
      <c r="M179" s="253" t="s">
        <v>1</v>
      </c>
      <c r="N179" s="254" t="s">
        <v>47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231</v>
      </c>
      <c r="AT179" s="257" t="s">
        <v>226</v>
      </c>
      <c r="AU179" s="257" t="s">
        <v>91</v>
      </c>
      <c r="AY179" s="16" t="s">
        <v>224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89</v>
      </c>
      <c r="BK179" s="258">
        <f>ROUND(I179*H179,2)</f>
        <v>0</v>
      </c>
      <c r="BL179" s="16" t="s">
        <v>231</v>
      </c>
      <c r="BM179" s="257" t="s">
        <v>1176</v>
      </c>
    </row>
    <row r="180" s="13" customFormat="1">
      <c r="A180" s="13"/>
      <c r="B180" s="263"/>
      <c r="C180" s="264"/>
      <c r="D180" s="259" t="s">
        <v>263</v>
      </c>
      <c r="E180" s="273" t="s">
        <v>1</v>
      </c>
      <c r="F180" s="265" t="s">
        <v>1177</v>
      </c>
      <c r="G180" s="264"/>
      <c r="H180" s="266">
        <v>6.625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2" t="s">
        <v>263</v>
      </c>
      <c r="AU180" s="272" t="s">
        <v>91</v>
      </c>
      <c r="AV180" s="13" t="s">
        <v>91</v>
      </c>
      <c r="AW180" s="13" t="s">
        <v>38</v>
      </c>
      <c r="AX180" s="13" t="s">
        <v>89</v>
      </c>
      <c r="AY180" s="272" t="s">
        <v>224</v>
      </c>
    </row>
    <row r="181" s="2" customFormat="1" ht="21.75" customHeight="1">
      <c r="A181" s="38"/>
      <c r="B181" s="39"/>
      <c r="C181" s="246" t="s">
        <v>371</v>
      </c>
      <c r="D181" s="246" t="s">
        <v>226</v>
      </c>
      <c r="E181" s="247" t="s">
        <v>1178</v>
      </c>
      <c r="F181" s="248" t="s">
        <v>1179</v>
      </c>
      <c r="G181" s="249" t="s">
        <v>268</v>
      </c>
      <c r="H181" s="250">
        <v>80.125</v>
      </c>
      <c r="I181" s="251"/>
      <c r="J181" s="252">
        <f>ROUND(I181*H181,2)</f>
        <v>0</v>
      </c>
      <c r="K181" s="248" t="s">
        <v>230</v>
      </c>
      <c r="L181" s="44"/>
      <c r="M181" s="253" t="s">
        <v>1</v>
      </c>
      <c r="N181" s="254" t="s">
        <v>47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231</v>
      </c>
      <c r="AT181" s="257" t="s">
        <v>226</v>
      </c>
      <c r="AU181" s="257" t="s">
        <v>91</v>
      </c>
      <c r="AY181" s="16" t="s">
        <v>224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6" t="s">
        <v>89</v>
      </c>
      <c r="BK181" s="258">
        <f>ROUND(I181*H181,2)</f>
        <v>0</v>
      </c>
      <c r="BL181" s="16" t="s">
        <v>231</v>
      </c>
      <c r="BM181" s="257" t="s">
        <v>1180</v>
      </c>
    </row>
    <row r="182" s="2" customFormat="1">
      <c r="A182" s="38"/>
      <c r="B182" s="39"/>
      <c r="C182" s="40"/>
      <c r="D182" s="259" t="s">
        <v>261</v>
      </c>
      <c r="E182" s="40"/>
      <c r="F182" s="260" t="s">
        <v>1181</v>
      </c>
      <c r="G182" s="40"/>
      <c r="H182" s="40"/>
      <c r="I182" s="154"/>
      <c r="J182" s="40"/>
      <c r="K182" s="40"/>
      <c r="L182" s="44"/>
      <c r="M182" s="261"/>
      <c r="N182" s="26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6" t="s">
        <v>261</v>
      </c>
      <c r="AU182" s="16" t="s">
        <v>91</v>
      </c>
    </row>
    <row r="183" s="13" customFormat="1">
      <c r="A183" s="13"/>
      <c r="B183" s="263"/>
      <c r="C183" s="264"/>
      <c r="D183" s="259" t="s">
        <v>263</v>
      </c>
      <c r="E183" s="273" t="s">
        <v>1</v>
      </c>
      <c r="F183" s="265" t="s">
        <v>1173</v>
      </c>
      <c r="G183" s="264"/>
      <c r="H183" s="266">
        <v>73.5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2" t="s">
        <v>263</v>
      </c>
      <c r="AU183" s="272" t="s">
        <v>91</v>
      </c>
      <c r="AV183" s="13" t="s">
        <v>91</v>
      </c>
      <c r="AW183" s="13" t="s">
        <v>38</v>
      </c>
      <c r="AX183" s="13" t="s">
        <v>82</v>
      </c>
      <c r="AY183" s="272" t="s">
        <v>224</v>
      </c>
    </row>
    <row r="184" s="13" customFormat="1">
      <c r="A184" s="13"/>
      <c r="B184" s="263"/>
      <c r="C184" s="264"/>
      <c r="D184" s="259" t="s">
        <v>263</v>
      </c>
      <c r="E184" s="273" t="s">
        <v>1</v>
      </c>
      <c r="F184" s="265" t="s">
        <v>1177</v>
      </c>
      <c r="G184" s="264"/>
      <c r="H184" s="266">
        <v>6.625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2" t="s">
        <v>263</v>
      </c>
      <c r="AU184" s="272" t="s">
        <v>91</v>
      </c>
      <c r="AV184" s="13" t="s">
        <v>91</v>
      </c>
      <c r="AW184" s="13" t="s">
        <v>38</v>
      </c>
      <c r="AX184" s="13" t="s">
        <v>82</v>
      </c>
      <c r="AY184" s="272" t="s">
        <v>224</v>
      </c>
    </row>
    <row r="185" s="14" customFormat="1">
      <c r="A185" s="14"/>
      <c r="B185" s="274"/>
      <c r="C185" s="275"/>
      <c r="D185" s="259" t="s">
        <v>263</v>
      </c>
      <c r="E185" s="276" t="s">
        <v>1</v>
      </c>
      <c r="F185" s="277" t="s">
        <v>277</v>
      </c>
      <c r="G185" s="275"/>
      <c r="H185" s="278">
        <v>80.125</v>
      </c>
      <c r="I185" s="279"/>
      <c r="J185" s="275"/>
      <c r="K185" s="275"/>
      <c r="L185" s="280"/>
      <c r="M185" s="281"/>
      <c r="N185" s="282"/>
      <c r="O185" s="282"/>
      <c r="P185" s="282"/>
      <c r="Q185" s="282"/>
      <c r="R185" s="282"/>
      <c r="S185" s="282"/>
      <c r="T185" s="28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4" t="s">
        <v>263</v>
      </c>
      <c r="AU185" s="284" t="s">
        <v>91</v>
      </c>
      <c r="AV185" s="14" t="s">
        <v>231</v>
      </c>
      <c r="AW185" s="14" t="s">
        <v>38</v>
      </c>
      <c r="AX185" s="14" t="s">
        <v>89</v>
      </c>
      <c r="AY185" s="284" t="s">
        <v>224</v>
      </c>
    </row>
    <row r="186" s="2" customFormat="1" ht="21.75" customHeight="1">
      <c r="A186" s="38"/>
      <c r="B186" s="39"/>
      <c r="C186" s="246" t="s">
        <v>376</v>
      </c>
      <c r="D186" s="246" t="s">
        <v>226</v>
      </c>
      <c r="E186" s="247" t="s">
        <v>1182</v>
      </c>
      <c r="F186" s="248" t="s">
        <v>1183</v>
      </c>
      <c r="G186" s="249" t="s">
        <v>268</v>
      </c>
      <c r="H186" s="250">
        <v>1522.375</v>
      </c>
      <c r="I186" s="251"/>
      <c r="J186" s="252">
        <f>ROUND(I186*H186,2)</f>
        <v>0</v>
      </c>
      <c r="K186" s="248" t="s">
        <v>230</v>
      </c>
      <c r="L186" s="44"/>
      <c r="M186" s="253" t="s">
        <v>1</v>
      </c>
      <c r="N186" s="254" t="s">
        <v>47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231</v>
      </c>
      <c r="AT186" s="257" t="s">
        <v>226</v>
      </c>
      <c r="AU186" s="257" t="s">
        <v>91</v>
      </c>
      <c r="AY186" s="16" t="s">
        <v>224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89</v>
      </c>
      <c r="BK186" s="258">
        <f>ROUND(I186*H186,2)</f>
        <v>0</v>
      </c>
      <c r="BL186" s="16" t="s">
        <v>231</v>
      </c>
      <c r="BM186" s="257" t="s">
        <v>1184</v>
      </c>
    </row>
    <row r="187" s="2" customFormat="1">
      <c r="A187" s="38"/>
      <c r="B187" s="39"/>
      <c r="C187" s="40"/>
      <c r="D187" s="259" t="s">
        <v>261</v>
      </c>
      <c r="E187" s="40"/>
      <c r="F187" s="260" t="s">
        <v>1185</v>
      </c>
      <c r="G187" s="40"/>
      <c r="H187" s="40"/>
      <c r="I187" s="154"/>
      <c r="J187" s="40"/>
      <c r="K187" s="40"/>
      <c r="L187" s="44"/>
      <c r="M187" s="261"/>
      <c r="N187" s="262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261</v>
      </c>
      <c r="AU187" s="16" t="s">
        <v>91</v>
      </c>
    </row>
    <row r="188" s="13" customFormat="1">
      <c r="A188" s="13"/>
      <c r="B188" s="263"/>
      <c r="C188" s="264"/>
      <c r="D188" s="259" t="s">
        <v>263</v>
      </c>
      <c r="E188" s="273" t="s">
        <v>1</v>
      </c>
      <c r="F188" s="265" t="s">
        <v>1186</v>
      </c>
      <c r="G188" s="264"/>
      <c r="H188" s="266">
        <v>1522.375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263</v>
      </c>
      <c r="AU188" s="272" t="s">
        <v>91</v>
      </c>
      <c r="AV188" s="13" t="s">
        <v>91</v>
      </c>
      <c r="AW188" s="13" t="s">
        <v>38</v>
      </c>
      <c r="AX188" s="13" t="s">
        <v>89</v>
      </c>
      <c r="AY188" s="272" t="s">
        <v>224</v>
      </c>
    </row>
    <row r="189" s="2" customFormat="1" ht="21.75" customHeight="1">
      <c r="A189" s="38"/>
      <c r="B189" s="39"/>
      <c r="C189" s="246" t="s">
        <v>382</v>
      </c>
      <c r="D189" s="246" t="s">
        <v>226</v>
      </c>
      <c r="E189" s="247" t="s">
        <v>266</v>
      </c>
      <c r="F189" s="248" t="s">
        <v>267</v>
      </c>
      <c r="G189" s="249" t="s">
        <v>268</v>
      </c>
      <c r="H189" s="250">
        <v>73.5</v>
      </c>
      <c r="I189" s="251"/>
      <c r="J189" s="252">
        <f>ROUND(I189*H189,2)</f>
        <v>0</v>
      </c>
      <c r="K189" s="248" t="s">
        <v>230</v>
      </c>
      <c r="L189" s="44"/>
      <c r="M189" s="253" t="s">
        <v>1</v>
      </c>
      <c r="N189" s="254" t="s">
        <v>47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231</v>
      </c>
      <c r="AT189" s="257" t="s">
        <v>226</v>
      </c>
      <c r="AU189" s="257" t="s">
        <v>91</v>
      </c>
      <c r="AY189" s="16" t="s">
        <v>224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6" t="s">
        <v>89</v>
      </c>
      <c r="BK189" s="258">
        <f>ROUND(I189*H189,2)</f>
        <v>0</v>
      </c>
      <c r="BL189" s="16" t="s">
        <v>231</v>
      </c>
      <c r="BM189" s="257" t="s">
        <v>1187</v>
      </c>
    </row>
    <row r="190" s="13" customFormat="1">
      <c r="A190" s="13"/>
      <c r="B190" s="263"/>
      <c r="C190" s="264"/>
      <c r="D190" s="259" t="s">
        <v>263</v>
      </c>
      <c r="E190" s="273" t="s">
        <v>1</v>
      </c>
      <c r="F190" s="265" t="s">
        <v>1173</v>
      </c>
      <c r="G190" s="264"/>
      <c r="H190" s="266">
        <v>73.5</v>
      </c>
      <c r="I190" s="267"/>
      <c r="J190" s="264"/>
      <c r="K190" s="264"/>
      <c r="L190" s="268"/>
      <c r="M190" s="269"/>
      <c r="N190" s="270"/>
      <c r="O190" s="270"/>
      <c r="P190" s="270"/>
      <c r="Q190" s="270"/>
      <c r="R190" s="270"/>
      <c r="S190" s="270"/>
      <c r="T190" s="27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2" t="s">
        <v>263</v>
      </c>
      <c r="AU190" s="272" t="s">
        <v>91</v>
      </c>
      <c r="AV190" s="13" t="s">
        <v>91</v>
      </c>
      <c r="AW190" s="13" t="s">
        <v>38</v>
      </c>
      <c r="AX190" s="13" t="s">
        <v>89</v>
      </c>
      <c r="AY190" s="272" t="s">
        <v>224</v>
      </c>
    </row>
    <row r="191" s="2" customFormat="1" ht="33" customHeight="1">
      <c r="A191" s="38"/>
      <c r="B191" s="39"/>
      <c r="C191" s="246" t="s">
        <v>386</v>
      </c>
      <c r="D191" s="246" t="s">
        <v>226</v>
      </c>
      <c r="E191" s="247" t="s">
        <v>1004</v>
      </c>
      <c r="F191" s="248" t="s">
        <v>454</v>
      </c>
      <c r="G191" s="249" t="s">
        <v>268</v>
      </c>
      <c r="H191" s="250">
        <v>6.625</v>
      </c>
      <c r="I191" s="251"/>
      <c r="J191" s="252">
        <f>ROUND(I191*H191,2)</f>
        <v>0</v>
      </c>
      <c r="K191" s="248" t="s">
        <v>230</v>
      </c>
      <c r="L191" s="44"/>
      <c r="M191" s="253" t="s">
        <v>1</v>
      </c>
      <c r="N191" s="254" t="s">
        <v>47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231</v>
      </c>
      <c r="AT191" s="257" t="s">
        <v>226</v>
      </c>
      <c r="AU191" s="257" t="s">
        <v>91</v>
      </c>
      <c r="AY191" s="16" t="s">
        <v>224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6" t="s">
        <v>89</v>
      </c>
      <c r="BK191" s="258">
        <f>ROUND(I191*H191,2)</f>
        <v>0</v>
      </c>
      <c r="BL191" s="16" t="s">
        <v>231</v>
      </c>
      <c r="BM191" s="257" t="s">
        <v>1188</v>
      </c>
    </row>
    <row r="192" s="13" customFormat="1">
      <c r="A192" s="13"/>
      <c r="B192" s="263"/>
      <c r="C192" s="264"/>
      <c r="D192" s="259" t="s">
        <v>263</v>
      </c>
      <c r="E192" s="273" t="s">
        <v>1</v>
      </c>
      <c r="F192" s="265" t="s">
        <v>1177</v>
      </c>
      <c r="G192" s="264"/>
      <c r="H192" s="266">
        <v>6.625</v>
      </c>
      <c r="I192" s="267"/>
      <c r="J192" s="264"/>
      <c r="K192" s="264"/>
      <c r="L192" s="268"/>
      <c r="M192" s="269"/>
      <c r="N192" s="270"/>
      <c r="O192" s="270"/>
      <c r="P192" s="270"/>
      <c r="Q192" s="270"/>
      <c r="R192" s="270"/>
      <c r="S192" s="270"/>
      <c r="T192" s="27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2" t="s">
        <v>263</v>
      </c>
      <c r="AU192" s="272" t="s">
        <v>91</v>
      </c>
      <c r="AV192" s="13" t="s">
        <v>91</v>
      </c>
      <c r="AW192" s="13" t="s">
        <v>38</v>
      </c>
      <c r="AX192" s="13" t="s">
        <v>89</v>
      </c>
      <c r="AY192" s="272" t="s">
        <v>224</v>
      </c>
    </row>
    <row r="193" s="12" customFormat="1" ht="22.8" customHeight="1">
      <c r="A193" s="12"/>
      <c r="B193" s="230"/>
      <c r="C193" s="231"/>
      <c r="D193" s="232" t="s">
        <v>81</v>
      </c>
      <c r="E193" s="244" t="s">
        <v>464</v>
      </c>
      <c r="F193" s="244" t="s">
        <v>465</v>
      </c>
      <c r="G193" s="231"/>
      <c r="H193" s="231"/>
      <c r="I193" s="234"/>
      <c r="J193" s="245">
        <f>BK193</f>
        <v>0</v>
      </c>
      <c r="K193" s="231"/>
      <c r="L193" s="236"/>
      <c r="M193" s="237"/>
      <c r="N193" s="238"/>
      <c r="O193" s="238"/>
      <c r="P193" s="239">
        <f>SUM(P194:P196)</f>
        <v>0</v>
      </c>
      <c r="Q193" s="238"/>
      <c r="R193" s="239">
        <f>SUM(R194:R196)</f>
        <v>0</v>
      </c>
      <c r="S193" s="238"/>
      <c r="T193" s="24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1" t="s">
        <v>89</v>
      </c>
      <c r="AT193" s="242" t="s">
        <v>81</v>
      </c>
      <c r="AU193" s="242" t="s">
        <v>89</v>
      </c>
      <c r="AY193" s="241" t="s">
        <v>224</v>
      </c>
      <c r="BK193" s="243">
        <f>SUM(BK194:BK196)</f>
        <v>0</v>
      </c>
    </row>
    <row r="194" s="2" customFormat="1" ht="21.75" customHeight="1">
      <c r="A194" s="38"/>
      <c r="B194" s="39"/>
      <c r="C194" s="246" t="s">
        <v>392</v>
      </c>
      <c r="D194" s="246" t="s">
        <v>226</v>
      </c>
      <c r="E194" s="247" t="s">
        <v>1189</v>
      </c>
      <c r="F194" s="248" t="s">
        <v>1190</v>
      </c>
      <c r="G194" s="249" t="s">
        <v>268</v>
      </c>
      <c r="H194" s="250">
        <v>38.482999999999997</v>
      </c>
      <c r="I194" s="251"/>
      <c r="J194" s="252">
        <f>ROUND(I194*H194,2)</f>
        <v>0</v>
      </c>
      <c r="K194" s="248" t="s">
        <v>230</v>
      </c>
      <c r="L194" s="44"/>
      <c r="M194" s="253" t="s">
        <v>1</v>
      </c>
      <c r="N194" s="254" t="s">
        <v>47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231</v>
      </c>
      <c r="AT194" s="257" t="s">
        <v>226</v>
      </c>
      <c r="AU194" s="257" t="s">
        <v>91</v>
      </c>
      <c r="AY194" s="16" t="s">
        <v>224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6" t="s">
        <v>89</v>
      </c>
      <c r="BK194" s="258">
        <f>ROUND(I194*H194,2)</f>
        <v>0</v>
      </c>
      <c r="BL194" s="16" t="s">
        <v>231</v>
      </c>
      <c r="BM194" s="257" t="s">
        <v>1191</v>
      </c>
    </row>
    <row r="195" s="2" customFormat="1" ht="21.75" customHeight="1">
      <c r="A195" s="38"/>
      <c r="B195" s="39"/>
      <c r="C195" s="246" t="s">
        <v>397</v>
      </c>
      <c r="D195" s="246" t="s">
        <v>226</v>
      </c>
      <c r="E195" s="247" t="s">
        <v>618</v>
      </c>
      <c r="F195" s="248" t="s">
        <v>619</v>
      </c>
      <c r="G195" s="249" t="s">
        <v>268</v>
      </c>
      <c r="H195" s="250">
        <v>422.88</v>
      </c>
      <c r="I195" s="251"/>
      <c r="J195" s="252">
        <f>ROUND(I195*H195,2)</f>
        <v>0</v>
      </c>
      <c r="K195" s="248" t="s">
        <v>230</v>
      </c>
      <c r="L195" s="44"/>
      <c r="M195" s="253" t="s">
        <v>1</v>
      </c>
      <c r="N195" s="254" t="s">
        <v>47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231</v>
      </c>
      <c r="AT195" s="257" t="s">
        <v>226</v>
      </c>
      <c r="AU195" s="257" t="s">
        <v>91</v>
      </c>
      <c r="AY195" s="16" t="s">
        <v>224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89</v>
      </c>
      <c r="BK195" s="258">
        <f>ROUND(I195*H195,2)</f>
        <v>0</v>
      </c>
      <c r="BL195" s="16" t="s">
        <v>231</v>
      </c>
      <c r="BM195" s="257" t="s">
        <v>1192</v>
      </c>
    </row>
    <row r="196" s="13" customFormat="1">
      <c r="A196" s="13"/>
      <c r="B196" s="263"/>
      <c r="C196" s="264"/>
      <c r="D196" s="259" t="s">
        <v>263</v>
      </c>
      <c r="E196" s="273" t="s">
        <v>1</v>
      </c>
      <c r="F196" s="265" t="s">
        <v>1193</v>
      </c>
      <c r="G196" s="264"/>
      <c r="H196" s="266">
        <v>422.88</v>
      </c>
      <c r="I196" s="267"/>
      <c r="J196" s="264"/>
      <c r="K196" s="264"/>
      <c r="L196" s="268"/>
      <c r="M196" s="269"/>
      <c r="N196" s="270"/>
      <c r="O196" s="270"/>
      <c r="P196" s="270"/>
      <c r="Q196" s="270"/>
      <c r="R196" s="270"/>
      <c r="S196" s="270"/>
      <c r="T196" s="27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2" t="s">
        <v>263</v>
      </c>
      <c r="AU196" s="272" t="s">
        <v>91</v>
      </c>
      <c r="AV196" s="13" t="s">
        <v>91</v>
      </c>
      <c r="AW196" s="13" t="s">
        <v>38</v>
      </c>
      <c r="AX196" s="13" t="s">
        <v>89</v>
      </c>
      <c r="AY196" s="272" t="s">
        <v>224</v>
      </c>
    </row>
    <row r="197" s="12" customFormat="1" ht="25.92" customHeight="1">
      <c r="A197" s="12"/>
      <c r="B197" s="230"/>
      <c r="C197" s="231"/>
      <c r="D197" s="232" t="s">
        <v>81</v>
      </c>
      <c r="E197" s="233" t="s">
        <v>1194</v>
      </c>
      <c r="F197" s="233" t="s">
        <v>1195</v>
      </c>
      <c r="G197" s="231"/>
      <c r="H197" s="231"/>
      <c r="I197" s="234"/>
      <c r="J197" s="235">
        <f>BK197</f>
        <v>0</v>
      </c>
      <c r="K197" s="231"/>
      <c r="L197" s="236"/>
      <c r="M197" s="237"/>
      <c r="N197" s="238"/>
      <c r="O197" s="238"/>
      <c r="P197" s="239">
        <f>SUM(P198:P199)</f>
        <v>0</v>
      </c>
      <c r="Q197" s="238"/>
      <c r="R197" s="239">
        <f>SUM(R198:R199)</f>
        <v>0</v>
      </c>
      <c r="S197" s="238"/>
      <c r="T197" s="24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1" t="s">
        <v>231</v>
      </c>
      <c r="AT197" s="242" t="s">
        <v>81</v>
      </c>
      <c r="AU197" s="242" t="s">
        <v>82</v>
      </c>
      <c r="AY197" s="241" t="s">
        <v>224</v>
      </c>
      <c r="BK197" s="243">
        <f>SUM(BK198:BK199)</f>
        <v>0</v>
      </c>
    </row>
    <row r="198" s="2" customFormat="1" ht="16.5" customHeight="1">
      <c r="A198" s="38"/>
      <c r="B198" s="39"/>
      <c r="C198" s="246" t="s">
        <v>401</v>
      </c>
      <c r="D198" s="246" t="s">
        <v>226</v>
      </c>
      <c r="E198" s="247" t="s">
        <v>1196</v>
      </c>
      <c r="F198" s="248" t="s">
        <v>1197</v>
      </c>
      <c r="G198" s="249" t="s">
        <v>408</v>
      </c>
      <c r="H198" s="250">
        <v>16</v>
      </c>
      <c r="I198" s="251"/>
      <c r="J198" s="252">
        <f>ROUND(I198*H198,2)</f>
        <v>0</v>
      </c>
      <c r="K198" s="248" t="s">
        <v>230</v>
      </c>
      <c r="L198" s="44"/>
      <c r="M198" s="253" t="s">
        <v>1</v>
      </c>
      <c r="N198" s="254" t="s">
        <v>47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803</v>
      </c>
      <c r="AT198" s="257" t="s">
        <v>226</v>
      </c>
      <c r="AU198" s="257" t="s">
        <v>89</v>
      </c>
      <c r="AY198" s="16" t="s">
        <v>224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89</v>
      </c>
      <c r="BK198" s="258">
        <f>ROUND(I198*H198,2)</f>
        <v>0</v>
      </c>
      <c r="BL198" s="16" t="s">
        <v>803</v>
      </c>
      <c r="BM198" s="257" t="s">
        <v>1198</v>
      </c>
    </row>
    <row r="199" s="2" customFormat="1">
      <c r="A199" s="38"/>
      <c r="B199" s="39"/>
      <c r="C199" s="40"/>
      <c r="D199" s="259" t="s">
        <v>261</v>
      </c>
      <c r="E199" s="40"/>
      <c r="F199" s="260" t="s">
        <v>1199</v>
      </c>
      <c r="G199" s="40"/>
      <c r="H199" s="40"/>
      <c r="I199" s="154"/>
      <c r="J199" s="40"/>
      <c r="K199" s="40"/>
      <c r="L199" s="44"/>
      <c r="M199" s="301"/>
      <c r="N199" s="302"/>
      <c r="O199" s="298"/>
      <c r="P199" s="298"/>
      <c r="Q199" s="298"/>
      <c r="R199" s="298"/>
      <c r="S199" s="298"/>
      <c r="T199" s="30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6" t="s">
        <v>261</v>
      </c>
      <c r="AU199" s="16" t="s">
        <v>89</v>
      </c>
    </row>
    <row r="200" s="2" customFormat="1" ht="6.96" customHeight="1">
      <c r="A200" s="38"/>
      <c r="B200" s="66"/>
      <c r="C200" s="67"/>
      <c r="D200" s="67"/>
      <c r="E200" s="67"/>
      <c r="F200" s="67"/>
      <c r="G200" s="67"/>
      <c r="H200" s="67"/>
      <c r="I200" s="195"/>
      <c r="J200" s="67"/>
      <c r="K200" s="67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BDSbbcn1sy0l34ggoHC98uBZC52D41wiyjwqQ56J3eJygG1EmHpSDzJ0AwPOVnYc2XQaaBunJSV6wLCg2tGivg==" hashValue="UYlLOgdvDB74abDK/01SyAJ2QVgodgpYbGxn5MW7GJrRW+tc/W2iTn8081jx3FD/T6sQIIg3cgiUVKGNN0GqOA==" algorithmName="SHA-512" password="CC35"/>
  <autoFilter ref="C124:K199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684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1200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1098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686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688</v>
      </c>
      <c r="F23" s="38"/>
      <c r="G23" s="38"/>
      <c r="H23" s="38"/>
      <c r="I23" s="156" t="s">
        <v>33</v>
      </c>
      <c r="J23" s="141" t="s">
        <v>689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ROUND((SUM(BE126:BE152)),  2)</f>
        <v>0</v>
      </c>
      <c r="G35" s="38"/>
      <c r="H35" s="38"/>
      <c r="I35" s="174">
        <v>0.20999999999999999</v>
      </c>
      <c r="J35" s="173">
        <f>ROUND(((SUM(BE126:BE152))*I35),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ROUND((SUM(BF126:BF152)),  2)</f>
        <v>0</v>
      </c>
      <c r="G36" s="38"/>
      <c r="H36" s="38"/>
      <c r="I36" s="174">
        <v>0.14999999999999999</v>
      </c>
      <c r="J36" s="173">
        <f>ROUND(((SUM(BF126:BF152))*I36),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ROUND((SUM(BG126:BG152)),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ROUND((SUM(BH126:BH152)),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ROUND((SUM(BI126:BI152)),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684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20-01-2/03 - Oprava mostu v km 9,094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Sudoměř u Ml. Boleslavi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624</v>
      </c>
      <c r="E100" s="214"/>
      <c r="F100" s="214"/>
      <c r="G100" s="214"/>
      <c r="H100" s="214"/>
      <c r="I100" s="215"/>
      <c r="J100" s="216">
        <f>J132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625</v>
      </c>
      <c r="E101" s="214"/>
      <c r="F101" s="214"/>
      <c r="G101" s="214"/>
      <c r="H101" s="214"/>
      <c r="I101" s="215"/>
      <c r="J101" s="216">
        <f>J138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626</v>
      </c>
      <c r="E102" s="214"/>
      <c r="F102" s="214"/>
      <c r="G102" s="214"/>
      <c r="H102" s="214"/>
      <c r="I102" s="215"/>
      <c r="J102" s="216">
        <f>J143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627</v>
      </c>
      <c r="E103" s="214"/>
      <c r="F103" s="214"/>
      <c r="G103" s="214"/>
      <c r="H103" s="214"/>
      <c r="I103" s="215"/>
      <c r="J103" s="216">
        <f>J147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628</v>
      </c>
      <c r="E104" s="214"/>
      <c r="F104" s="214"/>
      <c r="G104" s="214"/>
      <c r="H104" s="214"/>
      <c r="I104" s="215"/>
      <c r="J104" s="216">
        <f>J151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209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3.25" customHeight="1">
      <c r="A114" s="38"/>
      <c r="B114" s="39"/>
      <c r="C114" s="40"/>
      <c r="D114" s="40"/>
      <c r="E114" s="199" t="str">
        <f>E7</f>
        <v>Oprava mostních objektů v km 2,208, 9,094, 9,910 a 4,236, 9,298, 12,664 na trati Mšeno - Skalsko - Mladá Boleslav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181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684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183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20-01-2/03 - Oprava mostu v km 9,094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Sudoměř u Ml. Boleslavi</v>
      </c>
      <c r="G120" s="40"/>
      <c r="H120" s="40"/>
      <c r="I120" s="156" t="s">
        <v>23</v>
      </c>
      <c r="J120" s="79" t="str">
        <f>IF(J14="","",J14)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TOP CON SERVIS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39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210</v>
      </c>
      <c r="D125" s="221" t="s">
        <v>67</v>
      </c>
      <c r="E125" s="221" t="s">
        <v>63</v>
      </c>
      <c r="F125" s="221" t="s">
        <v>64</v>
      </c>
      <c r="G125" s="221" t="s">
        <v>211</v>
      </c>
      <c r="H125" s="221" t="s">
        <v>212</v>
      </c>
      <c r="I125" s="222" t="s">
        <v>213</v>
      </c>
      <c r="J125" s="221" t="s">
        <v>192</v>
      </c>
      <c r="K125" s="223" t="s">
        <v>214</v>
      </c>
      <c r="L125" s="224"/>
      <c r="M125" s="100" t="s">
        <v>1</v>
      </c>
      <c r="N125" s="101" t="s">
        <v>46</v>
      </c>
      <c r="O125" s="101" t="s">
        <v>215</v>
      </c>
      <c r="P125" s="101" t="s">
        <v>216</v>
      </c>
      <c r="Q125" s="101" t="s">
        <v>217</v>
      </c>
      <c r="R125" s="101" t="s">
        <v>218</v>
      </c>
      <c r="S125" s="101" t="s">
        <v>219</v>
      </c>
      <c r="T125" s="102" t="s">
        <v>220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221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81</v>
      </c>
      <c r="AU126" s="16" t="s">
        <v>194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81</v>
      </c>
      <c r="E127" s="233" t="s">
        <v>629</v>
      </c>
      <c r="F127" s="233" t="s">
        <v>630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P128+P132+P138+P143+P147+P151</f>
        <v>0</v>
      </c>
      <c r="Q127" s="238"/>
      <c r="R127" s="239">
        <f>R128+R132+R138+R143+R147+R151</f>
        <v>0</v>
      </c>
      <c r="S127" s="238"/>
      <c r="T127" s="240">
        <f>T128+T132+T138+T143+T147+T151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244</v>
      </c>
      <c r="AT127" s="242" t="s">
        <v>81</v>
      </c>
      <c r="AU127" s="242" t="s">
        <v>82</v>
      </c>
      <c r="AY127" s="241" t="s">
        <v>224</v>
      </c>
      <c r="BK127" s="243">
        <f>BK128+BK132+BK138+BK143+BK147+BK151</f>
        <v>0</v>
      </c>
    </row>
    <row r="128" s="12" customFormat="1" ht="22.8" customHeight="1">
      <c r="A128" s="12"/>
      <c r="B128" s="230"/>
      <c r="C128" s="231"/>
      <c r="D128" s="232" t="s">
        <v>81</v>
      </c>
      <c r="E128" s="244" t="s">
        <v>631</v>
      </c>
      <c r="F128" s="244" t="s">
        <v>632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SUM(P129:P131)</f>
        <v>0</v>
      </c>
      <c r="Q128" s="238"/>
      <c r="R128" s="239">
        <f>SUM(R129:R131)</f>
        <v>0</v>
      </c>
      <c r="S128" s="238"/>
      <c r="T128" s="240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244</v>
      </c>
      <c r="AT128" s="242" t="s">
        <v>81</v>
      </c>
      <c r="AU128" s="242" t="s">
        <v>89</v>
      </c>
      <c r="AY128" s="241" t="s">
        <v>224</v>
      </c>
      <c r="BK128" s="243">
        <f>SUM(BK129:BK131)</f>
        <v>0</v>
      </c>
    </row>
    <row r="129" s="2" customFormat="1" ht="16.5" customHeight="1">
      <c r="A129" s="38"/>
      <c r="B129" s="39"/>
      <c r="C129" s="246" t="s">
        <v>89</v>
      </c>
      <c r="D129" s="246" t="s">
        <v>226</v>
      </c>
      <c r="E129" s="247" t="s">
        <v>633</v>
      </c>
      <c r="F129" s="248" t="s">
        <v>634</v>
      </c>
      <c r="G129" s="249" t="s">
        <v>635</v>
      </c>
      <c r="H129" s="250">
        <v>1</v>
      </c>
      <c r="I129" s="251"/>
      <c r="J129" s="252">
        <f>ROUND(I129*H129,2)</f>
        <v>0</v>
      </c>
      <c r="K129" s="248" t="s">
        <v>230</v>
      </c>
      <c r="L129" s="44"/>
      <c r="M129" s="253" t="s">
        <v>1</v>
      </c>
      <c r="N129" s="254" t="s">
        <v>47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636</v>
      </c>
      <c r="AT129" s="257" t="s">
        <v>226</v>
      </c>
      <c r="AU129" s="257" t="s">
        <v>91</v>
      </c>
      <c r="AY129" s="16" t="s">
        <v>224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89</v>
      </c>
      <c r="BK129" s="258">
        <f>ROUND(I129*H129,2)</f>
        <v>0</v>
      </c>
      <c r="BL129" s="16" t="s">
        <v>636</v>
      </c>
      <c r="BM129" s="257" t="s">
        <v>1201</v>
      </c>
    </row>
    <row r="130" s="2" customFormat="1" ht="16.5" customHeight="1">
      <c r="A130" s="38"/>
      <c r="B130" s="39"/>
      <c r="C130" s="246" t="s">
        <v>288</v>
      </c>
      <c r="D130" s="246" t="s">
        <v>226</v>
      </c>
      <c r="E130" s="247" t="s">
        <v>1202</v>
      </c>
      <c r="F130" s="248" t="s">
        <v>1203</v>
      </c>
      <c r="G130" s="249" t="s">
        <v>635</v>
      </c>
      <c r="H130" s="250">
        <v>1</v>
      </c>
      <c r="I130" s="251"/>
      <c r="J130" s="252">
        <f>ROUND(I130*H130,2)</f>
        <v>0</v>
      </c>
      <c r="K130" s="248" t="s">
        <v>230</v>
      </c>
      <c r="L130" s="44"/>
      <c r="M130" s="253" t="s">
        <v>1</v>
      </c>
      <c r="N130" s="254" t="s">
        <v>47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636</v>
      </c>
      <c r="AT130" s="257" t="s">
        <v>226</v>
      </c>
      <c r="AU130" s="257" t="s">
        <v>91</v>
      </c>
      <c r="AY130" s="16" t="s">
        <v>224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89</v>
      </c>
      <c r="BK130" s="258">
        <f>ROUND(I130*H130,2)</f>
        <v>0</v>
      </c>
      <c r="BL130" s="16" t="s">
        <v>636</v>
      </c>
      <c r="BM130" s="257" t="s">
        <v>1204</v>
      </c>
    </row>
    <row r="131" s="2" customFormat="1">
      <c r="A131" s="38"/>
      <c r="B131" s="39"/>
      <c r="C131" s="40"/>
      <c r="D131" s="259" t="s">
        <v>261</v>
      </c>
      <c r="E131" s="40"/>
      <c r="F131" s="260" t="s">
        <v>1205</v>
      </c>
      <c r="G131" s="40"/>
      <c r="H131" s="40"/>
      <c r="I131" s="154"/>
      <c r="J131" s="40"/>
      <c r="K131" s="40"/>
      <c r="L131" s="44"/>
      <c r="M131" s="261"/>
      <c r="N131" s="26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261</v>
      </c>
      <c r="AU131" s="16" t="s">
        <v>91</v>
      </c>
    </row>
    <row r="132" s="12" customFormat="1" ht="22.8" customHeight="1">
      <c r="A132" s="12"/>
      <c r="B132" s="230"/>
      <c r="C132" s="231"/>
      <c r="D132" s="232" t="s">
        <v>81</v>
      </c>
      <c r="E132" s="244" t="s">
        <v>638</v>
      </c>
      <c r="F132" s="244" t="s">
        <v>639</v>
      </c>
      <c r="G132" s="231"/>
      <c r="H132" s="231"/>
      <c r="I132" s="234"/>
      <c r="J132" s="245">
        <f>BK132</f>
        <v>0</v>
      </c>
      <c r="K132" s="231"/>
      <c r="L132" s="236"/>
      <c r="M132" s="237"/>
      <c r="N132" s="238"/>
      <c r="O132" s="238"/>
      <c r="P132" s="239">
        <f>SUM(P133:P137)</f>
        <v>0</v>
      </c>
      <c r="Q132" s="238"/>
      <c r="R132" s="239">
        <f>SUM(R133:R137)</f>
        <v>0</v>
      </c>
      <c r="S132" s="238"/>
      <c r="T132" s="240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1" t="s">
        <v>244</v>
      </c>
      <c r="AT132" s="242" t="s">
        <v>81</v>
      </c>
      <c r="AU132" s="242" t="s">
        <v>89</v>
      </c>
      <c r="AY132" s="241" t="s">
        <v>224</v>
      </c>
      <c r="BK132" s="243">
        <f>SUM(BK133:BK137)</f>
        <v>0</v>
      </c>
    </row>
    <row r="133" s="2" customFormat="1" ht="16.5" customHeight="1">
      <c r="A133" s="38"/>
      <c r="B133" s="39"/>
      <c r="C133" s="246" t="s">
        <v>236</v>
      </c>
      <c r="D133" s="246" t="s">
        <v>226</v>
      </c>
      <c r="E133" s="247" t="s">
        <v>640</v>
      </c>
      <c r="F133" s="248" t="s">
        <v>639</v>
      </c>
      <c r="G133" s="249" t="s">
        <v>635</v>
      </c>
      <c r="H133" s="250">
        <v>1</v>
      </c>
      <c r="I133" s="251"/>
      <c r="J133" s="252">
        <f>ROUND(I133*H133,2)</f>
        <v>0</v>
      </c>
      <c r="K133" s="248" t="s">
        <v>230</v>
      </c>
      <c r="L133" s="44"/>
      <c r="M133" s="253" t="s">
        <v>1</v>
      </c>
      <c r="N133" s="254" t="s">
        <v>47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636</v>
      </c>
      <c r="AT133" s="257" t="s">
        <v>226</v>
      </c>
      <c r="AU133" s="257" t="s">
        <v>91</v>
      </c>
      <c r="AY133" s="16" t="s">
        <v>224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89</v>
      </c>
      <c r="BK133" s="258">
        <f>ROUND(I133*H133,2)</f>
        <v>0</v>
      </c>
      <c r="BL133" s="16" t="s">
        <v>636</v>
      </c>
      <c r="BM133" s="257" t="s">
        <v>1206</v>
      </c>
    </row>
    <row r="134" s="2" customFormat="1">
      <c r="A134" s="38"/>
      <c r="B134" s="39"/>
      <c r="C134" s="40"/>
      <c r="D134" s="259" t="s">
        <v>261</v>
      </c>
      <c r="E134" s="40"/>
      <c r="F134" s="260" t="s">
        <v>642</v>
      </c>
      <c r="G134" s="40"/>
      <c r="H134" s="40"/>
      <c r="I134" s="154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261</v>
      </c>
      <c r="AU134" s="16" t="s">
        <v>91</v>
      </c>
    </row>
    <row r="135" s="2" customFormat="1" ht="16.5" customHeight="1">
      <c r="A135" s="38"/>
      <c r="B135" s="39"/>
      <c r="C135" s="246" t="s">
        <v>231</v>
      </c>
      <c r="D135" s="246" t="s">
        <v>226</v>
      </c>
      <c r="E135" s="247" t="s">
        <v>643</v>
      </c>
      <c r="F135" s="248" t="s">
        <v>644</v>
      </c>
      <c r="G135" s="249" t="s">
        <v>635</v>
      </c>
      <c r="H135" s="250">
        <v>1</v>
      </c>
      <c r="I135" s="251"/>
      <c r="J135" s="252">
        <f>ROUND(I135*H135,2)</f>
        <v>0</v>
      </c>
      <c r="K135" s="248" t="s">
        <v>230</v>
      </c>
      <c r="L135" s="44"/>
      <c r="M135" s="253" t="s">
        <v>1</v>
      </c>
      <c r="N135" s="254" t="s">
        <v>47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636</v>
      </c>
      <c r="AT135" s="257" t="s">
        <v>226</v>
      </c>
      <c r="AU135" s="257" t="s">
        <v>91</v>
      </c>
      <c r="AY135" s="16" t="s">
        <v>224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89</v>
      </c>
      <c r="BK135" s="258">
        <f>ROUND(I135*H135,2)</f>
        <v>0</v>
      </c>
      <c r="BL135" s="16" t="s">
        <v>636</v>
      </c>
      <c r="BM135" s="257" t="s">
        <v>1207</v>
      </c>
    </row>
    <row r="136" s="2" customFormat="1" ht="16.5" customHeight="1">
      <c r="A136" s="38"/>
      <c r="B136" s="39"/>
      <c r="C136" s="246" t="s">
        <v>244</v>
      </c>
      <c r="D136" s="246" t="s">
        <v>226</v>
      </c>
      <c r="E136" s="247" t="s">
        <v>647</v>
      </c>
      <c r="F136" s="248" t="s">
        <v>648</v>
      </c>
      <c r="G136" s="249" t="s">
        <v>635</v>
      </c>
      <c r="H136" s="250">
        <v>1</v>
      </c>
      <c r="I136" s="251"/>
      <c r="J136" s="252">
        <f>ROUND(I136*H136,2)</f>
        <v>0</v>
      </c>
      <c r="K136" s="248" t="s">
        <v>230</v>
      </c>
      <c r="L136" s="44"/>
      <c r="M136" s="253" t="s">
        <v>1</v>
      </c>
      <c r="N136" s="254" t="s">
        <v>47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636</v>
      </c>
      <c r="AT136" s="257" t="s">
        <v>226</v>
      </c>
      <c r="AU136" s="257" t="s">
        <v>91</v>
      </c>
      <c r="AY136" s="16" t="s">
        <v>224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89</v>
      </c>
      <c r="BK136" s="258">
        <f>ROUND(I136*H136,2)</f>
        <v>0</v>
      </c>
      <c r="BL136" s="16" t="s">
        <v>636</v>
      </c>
      <c r="BM136" s="257" t="s">
        <v>1208</v>
      </c>
    </row>
    <row r="137" s="2" customFormat="1">
      <c r="A137" s="38"/>
      <c r="B137" s="39"/>
      <c r="C137" s="40"/>
      <c r="D137" s="259" t="s">
        <v>261</v>
      </c>
      <c r="E137" s="40"/>
      <c r="F137" s="260" t="s">
        <v>1209</v>
      </c>
      <c r="G137" s="40"/>
      <c r="H137" s="40"/>
      <c r="I137" s="154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261</v>
      </c>
      <c r="AU137" s="16" t="s">
        <v>91</v>
      </c>
    </row>
    <row r="138" s="12" customFormat="1" ht="22.8" customHeight="1">
      <c r="A138" s="12"/>
      <c r="B138" s="230"/>
      <c r="C138" s="231"/>
      <c r="D138" s="232" t="s">
        <v>81</v>
      </c>
      <c r="E138" s="244" t="s">
        <v>651</v>
      </c>
      <c r="F138" s="244" t="s">
        <v>652</v>
      </c>
      <c r="G138" s="231"/>
      <c r="H138" s="231"/>
      <c r="I138" s="234"/>
      <c r="J138" s="245">
        <f>BK138</f>
        <v>0</v>
      </c>
      <c r="K138" s="231"/>
      <c r="L138" s="236"/>
      <c r="M138" s="237"/>
      <c r="N138" s="238"/>
      <c r="O138" s="238"/>
      <c r="P138" s="239">
        <f>SUM(P139:P142)</f>
        <v>0</v>
      </c>
      <c r="Q138" s="238"/>
      <c r="R138" s="239">
        <f>SUM(R139:R142)</f>
        <v>0</v>
      </c>
      <c r="S138" s="238"/>
      <c r="T138" s="24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1" t="s">
        <v>244</v>
      </c>
      <c r="AT138" s="242" t="s">
        <v>81</v>
      </c>
      <c r="AU138" s="242" t="s">
        <v>89</v>
      </c>
      <c r="AY138" s="241" t="s">
        <v>224</v>
      </c>
      <c r="BK138" s="243">
        <f>SUM(BK139:BK142)</f>
        <v>0</v>
      </c>
    </row>
    <row r="139" s="2" customFormat="1" ht="16.5" customHeight="1">
      <c r="A139" s="38"/>
      <c r="B139" s="39"/>
      <c r="C139" s="246" t="s">
        <v>249</v>
      </c>
      <c r="D139" s="246" t="s">
        <v>226</v>
      </c>
      <c r="E139" s="247" t="s">
        <v>653</v>
      </c>
      <c r="F139" s="248" t="s">
        <v>654</v>
      </c>
      <c r="G139" s="249" t="s">
        <v>635</v>
      </c>
      <c r="H139" s="250">
        <v>1</v>
      </c>
      <c r="I139" s="251"/>
      <c r="J139" s="252">
        <f>ROUND(I139*H139,2)</f>
        <v>0</v>
      </c>
      <c r="K139" s="248" t="s">
        <v>230</v>
      </c>
      <c r="L139" s="44"/>
      <c r="M139" s="253" t="s">
        <v>1</v>
      </c>
      <c r="N139" s="254" t="s">
        <v>47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636</v>
      </c>
      <c r="AT139" s="257" t="s">
        <v>226</v>
      </c>
      <c r="AU139" s="257" t="s">
        <v>91</v>
      </c>
      <c r="AY139" s="16" t="s">
        <v>224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89</v>
      </c>
      <c r="BK139" s="258">
        <f>ROUND(I139*H139,2)</f>
        <v>0</v>
      </c>
      <c r="BL139" s="16" t="s">
        <v>636</v>
      </c>
      <c r="BM139" s="257" t="s">
        <v>1210</v>
      </c>
    </row>
    <row r="140" s="2" customFormat="1">
      <c r="A140" s="38"/>
      <c r="B140" s="39"/>
      <c r="C140" s="40"/>
      <c r="D140" s="259" t="s">
        <v>261</v>
      </c>
      <c r="E140" s="40"/>
      <c r="F140" s="260" t="s">
        <v>656</v>
      </c>
      <c r="G140" s="40"/>
      <c r="H140" s="40"/>
      <c r="I140" s="154"/>
      <c r="J140" s="40"/>
      <c r="K140" s="40"/>
      <c r="L140" s="44"/>
      <c r="M140" s="261"/>
      <c r="N140" s="26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261</v>
      </c>
      <c r="AU140" s="16" t="s">
        <v>91</v>
      </c>
    </row>
    <row r="141" s="2" customFormat="1" ht="16.5" customHeight="1">
      <c r="A141" s="38"/>
      <c r="B141" s="39"/>
      <c r="C141" s="246" t="s">
        <v>253</v>
      </c>
      <c r="D141" s="246" t="s">
        <v>226</v>
      </c>
      <c r="E141" s="247" t="s">
        <v>657</v>
      </c>
      <c r="F141" s="248" t="s">
        <v>658</v>
      </c>
      <c r="G141" s="249" t="s">
        <v>635</v>
      </c>
      <c r="H141" s="250">
        <v>1</v>
      </c>
      <c r="I141" s="251"/>
      <c r="J141" s="252">
        <f>ROUND(I141*H141,2)</f>
        <v>0</v>
      </c>
      <c r="K141" s="248" t="s">
        <v>1</v>
      </c>
      <c r="L141" s="44"/>
      <c r="M141" s="253" t="s">
        <v>1</v>
      </c>
      <c r="N141" s="254" t="s">
        <v>47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231</v>
      </c>
      <c r="AT141" s="257" t="s">
        <v>226</v>
      </c>
      <c r="AU141" s="257" t="s">
        <v>91</v>
      </c>
      <c r="AY141" s="16" t="s">
        <v>224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89</v>
      </c>
      <c r="BK141" s="258">
        <f>ROUND(I141*H141,2)</f>
        <v>0</v>
      </c>
      <c r="BL141" s="16" t="s">
        <v>231</v>
      </c>
      <c r="BM141" s="257" t="s">
        <v>1211</v>
      </c>
    </row>
    <row r="142" s="2" customFormat="1">
      <c r="A142" s="38"/>
      <c r="B142" s="39"/>
      <c r="C142" s="40"/>
      <c r="D142" s="259" t="s">
        <v>261</v>
      </c>
      <c r="E142" s="40"/>
      <c r="F142" s="260" t="s">
        <v>660</v>
      </c>
      <c r="G142" s="40"/>
      <c r="H142" s="40"/>
      <c r="I142" s="154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261</v>
      </c>
      <c r="AU142" s="16" t="s">
        <v>91</v>
      </c>
    </row>
    <row r="143" s="12" customFormat="1" ht="22.8" customHeight="1">
      <c r="A143" s="12"/>
      <c r="B143" s="230"/>
      <c r="C143" s="231"/>
      <c r="D143" s="232" t="s">
        <v>81</v>
      </c>
      <c r="E143" s="244" t="s">
        <v>661</v>
      </c>
      <c r="F143" s="244" t="s">
        <v>662</v>
      </c>
      <c r="G143" s="231"/>
      <c r="H143" s="231"/>
      <c r="I143" s="234"/>
      <c r="J143" s="245">
        <f>BK143</f>
        <v>0</v>
      </c>
      <c r="K143" s="231"/>
      <c r="L143" s="236"/>
      <c r="M143" s="237"/>
      <c r="N143" s="238"/>
      <c r="O143" s="238"/>
      <c r="P143" s="239">
        <f>SUM(P144:P146)</f>
        <v>0</v>
      </c>
      <c r="Q143" s="238"/>
      <c r="R143" s="239">
        <f>SUM(R144:R146)</f>
        <v>0</v>
      </c>
      <c r="S143" s="238"/>
      <c r="T143" s="24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1" t="s">
        <v>244</v>
      </c>
      <c r="AT143" s="242" t="s">
        <v>81</v>
      </c>
      <c r="AU143" s="242" t="s">
        <v>89</v>
      </c>
      <c r="AY143" s="241" t="s">
        <v>224</v>
      </c>
      <c r="BK143" s="243">
        <f>SUM(BK144:BK146)</f>
        <v>0</v>
      </c>
    </row>
    <row r="144" s="2" customFormat="1" ht="16.5" customHeight="1">
      <c r="A144" s="38"/>
      <c r="B144" s="39"/>
      <c r="C144" s="246" t="s">
        <v>257</v>
      </c>
      <c r="D144" s="246" t="s">
        <v>226</v>
      </c>
      <c r="E144" s="247" t="s">
        <v>663</v>
      </c>
      <c r="F144" s="248" t="s">
        <v>662</v>
      </c>
      <c r="G144" s="249" t="s">
        <v>635</v>
      </c>
      <c r="H144" s="250">
        <v>1</v>
      </c>
      <c r="I144" s="251"/>
      <c r="J144" s="252">
        <f>ROUND(I144*H144,2)</f>
        <v>0</v>
      </c>
      <c r="K144" s="248" t="s">
        <v>230</v>
      </c>
      <c r="L144" s="44"/>
      <c r="M144" s="253" t="s">
        <v>1</v>
      </c>
      <c r="N144" s="254" t="s">
        <v>47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636</v>
      </c>
      <c r="AT144" s="257" t="s">
        <v>226</v>
      </c>
      <c r="AU144" s="257" t="s">
        <v>91</v>
      </c>
      <c r="AY144" s="16" t="s">
        <v>224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89</v>
      </c>
      <c r="BK144" s="258">
        <f>ROUND(I144*H144,2)</f>
        <v>0</v>
      </c>
      <c r="BL144" s="16" t="s">
        <v>636</v>
      </c>
      <c r="BM144" s="257" t="s">
        <v>1212</v>
      </c>
    </row>
    <row r="145" s="2" customFormat="1" ht="16.5" customHeight="1">
      <c r="A145" s="38"/>
      <c r="B145" s="39"/>
      <c r="C145" s="246" t="s">
        <v>265</v>
      </c>
      <c r="D145" s="246" t="s">
        <v>226</v>
      </c>
      <c r="E145" s="247" t="s">
        <v>666</v>
      </c>
      <c r="F145" s="248" t="s">
        <v>667</v>
      </c>
      <c r="G145" s="249" t="s">
        <v>635</v>
      </c>
      <c r="H145" s="250">
        <v>1</v>
      </c>
      <c r="I145" s="251"/>
      <c r="J145" s="252">
        <f>ROUND(I145*H145,2)</f>
        <v>0</v>
      </c>
      <c r="K145" s="248" t="s">
        <v>230</v>
      </c>
      <c r="L145" s="44"/>
      <c r="M145" s="253" t="s">
        <v>1</v>
      </c>
      <c r="N145" s="254" t="s">
        <v>47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636</v>
      </c>
      <c r="AT145" s="257" t="s">
        <v>226</v>
      </c>
      <c r="AU145" s="257" t="s">
        <v>91</v>
      </c>
      <c r="AY145" s="16" t="s">
        <v>224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89</v>
      </c>
      <c r="BK145" s="258">
        <f>ROUND(I145*H145,2)</f>
        <v>0</v>
      </c>
      <c r="BL145" s="16" t="s">
        <v>636</v>
      </c>
      <c r="BM145" s="257" t="s">
        <v>1213</v>
      </c>
    </row>
    <row r="146" s="2" customFormat="1">
      <c r="A146" s="38"/>
      <c r="B146" s="39"/>
      <c r="C146" s="40"/>
      <c r="D146" s="259" t="s">
        <v>261</v>
      </c>
      <c r="E146" s="40"/>
      <c r="F146" s="260" t="s">
        <v>1214</v>
      </c>
      <c r="G146" s="40"/>
      <c r="H146" s="40"/>
      <c r="I146" s="154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261</v>
      </c>
      <c r="AU146" s="16" t="s">
        <v>91</v>
      </c>
    </row>
    <row r="147" s="12" customFormat="1" ht="22.8" customHeight="1">
      <c r="A147" s="12"/>
      <c r="B147" s="230"/>
      <c r="C147" s="231"/>
      <c r="D147" s="232" t="s">
        <v>81</v>
      </c>
      <c r="E147" s="244" t="s">
        <v>670</v>
      </c>
      <c r="F147" s="244" t="s">
        <v>671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SUM(P148:P150)</f>
        <v>0</v>
      </c>
      <c r="Q147" s="238"/>
      <c r="R147" s="239">
        <f>SUM(R148:R150)</f>
        <v>0</v>
      </c>
      <c r="S147" s="238"/>
      <c r="T147" s="240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244</v>
      </c>
      <c r="AT147" s="242" t="s">
        <v>81</v>
      </c>
      <c r="AU147" s="242" t="s">
        <v>89</v>
      </c>
      <c r="AY147" s="241" t="s">
        <v>224</v>
      </c>
      <c r="BK147" s="243">
        <f>SUM(BK148:BK150)</f>
        <v>0</v>
      </c>
    </row>
    <row r="148" s="2" customFormat="1" ht="16.5" customHeight="1">
      <c r="A148" s="38"/>
      <c r="B148" s="39"/>
      <c r="C148" s="246" t="s">
        <v>271</v>
      </c>
      <c r="D148" s="246" t="s">
        <v>226</v>
      </c>
      <c r="E148" s="247" t="s">
        <v>672</v>
      </c>
      <c r="F148" s="248" t="s">
        <v>671</v>
      </c>
      <c r="G148" s="249" t="s">
        <v>635</v>
      </c>
      <c r="H148" s="250">
        <v>1</v>
      </c>
      <c r="I148" s="251"/>
      <c r="J148" s="252">
        <f>ROUND(I148*H148,2)</f>
        <v>0</v>
      </c>
      <c r="K148" s="248" t="s">
        <v>230</v>
      </c>
      <c r="L148" s="44"/>
      <c r="M148" s="253" t="s">
        <v>1</v>
      </c>
      <c r="N148" s="254" t="s">
        <v>47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636</v>
      </c>
      <c r="AT148" s="257" t="s">
        <v>226</v>
      </c>
      <c r="AU148" s="257" t="s">
        <v>91</v>
      </c>
      <c r="AY148" s="16" t="s">
        <v>224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89</v>
      </c>
      <c r="BK148" s="258">
        <f>ROUND(I148*H148,2)</f>
        <v>0</v>
      </c>
      <c r="BL148" s="16" t="s">
        <v>636</v>
      </c>
      <c r="BM148" s="257" t="s">
        <v>1215</v>
      </c>
    </row>
    <row r="149" s="2" customFormat="1" ht="16.5" customHeight="1">
      <c r="A149" s="38"/>
      <c r="B149" s="39"/>
      <c r="C149" s="246" t="s">
        <v>278</v>
      </c>
      <c r="D149" s="246" t="s">
        <v>226</v>
      </c>
      <c r="E149" s="247" t="s">
        <v>1216</v>
      </c>
      <c r="F149" s="248" t="s">
        <v>1217</v>
      </c>
      <c r="G149" s="249" t="s">
        <v>635</v>
      </c>
      <c r="H149" s="250">
        <v>1</v>
      </c>
      <c r="I149" s="251"/>
      <c r="J149" s="252">
        <f>ROUND(I149*H149,2)</f>
        <v>0</v>
      </c>
      <c r="K149" s="248" t="s">
        <v>230</v>
      </c>
      <c r="L149" s="44"/>
      <c r="M149" s="253" t="s">
        <v>1</v>
      </c>
      <c r="N149" s="254" t="s">
        <v>47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636</v>
      </c>
      <c r="AT149" s="257" t="s">
        <v>226</v>
      </c>
      <c r="AU149" s="257" t="s">
        <v>91</v>
      </c>
      <c r="AY149" s="16" t="s">
        <v>224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89</v>
      </c>
      <c r="BK149" s="258">
        <f>ROUND(I149*H149,2)</f>
        <v>0</v>
      </c>
      <c r="BL149" s="16" t="s">
        <v>636</v>
      </c>
      <c r="BM149" s="257" t="s">
        <v>1218</v>
      </c>
    </row>
    <row r="150" s="2" customFormat="1">
      <c r="A150" s="38"/>
      <c r="B150" s="39"/>
      <c r="C150" s="40"/>
      <c r="D150" s="259" t="s">
        <v>261</v>
      </c>
      <c r="E150" s="40"/>
      <c r="F150" s="260" t="s">
        <v>1219</v>
      </c>
      <c r="G150" s="40"/>
      <c r="H150" s="40"/>
      <c r="I150" s="154"/>
      <c r="J150" s="40"/>
      <c r="K150" s="40"/>
      <c r="L150" s="44"/>
      <c r="M150" s="261"/>
      <c r="N150" s="26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261</v>
      </c>
      <c r="AU150" s="16" t="s">
        <v>91</v>
      </c>
    </row>
    <row r="151" s="12" customFormat="1" ht="22.8" customHeight="1">
      <c r="A151" s="12"/>
      <c r="B151" s="230"/>
      <c r="C151" s="231"/>
      <c r="D151" s="232" t="s">
        <v>81</v>
      </c>
      <c r="E151" s="244" t="s">
        <v>674</v>
      </c>
      <c r="F151" s="244" t="s">
        <v>675</v>
      </c>
      <c r="G151" s="231"/>
      <c r="H151" s="231"/>
      <c r="I151" s="234"/>
      <c r="J151" s="245">
        <f>BK151</f>
        <v>0</v>
      </c>
      <c r="K151" s="231"/>
      <c r="L151" s="236"/>
      <c r="M151" s="237"/>
      <c r="N151" s="238"/>
      <c r="O151" s="238"/>
      <c r="P151" s="239">
        <f>P152</f>
        <v>0</v>
      </c>
      <c r="Q151" s="238"/>
      <c r="R151" s="239">
        <f>R152</f>
        <v>0</v>
      </c>
      <c r="S151" s="238"/>
      <c r="T151" s="24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1" t="s">
        <v>244</v>
      </c>
      <c r="AT151" s="242" t="s">
        <v>81</v>
      </c>
      <c r="AU151" s="242" t="s">
        <v>89</v>
      </c>
      <c r="AY151" s="241" t="s">
        <v>224</v>
      </c>
      <c r="BK151" s="243">
        <f>BK152</f>
        <v>0</v>
      </c>
    </row>
    <row r="152" s="2" customFormat="1" ht="16.5" customHeight="1">
      <c r="A152" s="38"/>
      <c r="B152" s="39"/>
      <c r="C152" s="246" t="s">
        <v>282</v>
      </c>
      <c r="D152" s="246" t="s">
        <v>226</v>
      </c>
      <c r="E152" s="247" t="s">
        <v>1220</v>
      </c>
      <c r="F152" s="248" t="s">
        <v>1221</v>
      </c>
      <c r="G152" s="249" t="s">
        <v>635</v>
      </c>
      <c r="H152" s="250">
        <v>1</v>
      </c>
      <c r="I152" s="251"/>
      <c r="J152" s="252">
        <f>ROUND(I152*H152,2)</f>
        <v>0</v>
      </c>
      <c r="K152" s="248" t="s">
        <v>230</v>
      </c>
      <c r="L152" s="44"/>
      <c r="M152" s="296" t="s">
        <v>1</v>
      </c>
      <c r="N152" s="297" t="s">
        <v>47</v>
      </c>
      <c r="O152" s="298"/>
      <c r="P152" s="299">
        <f>O152*H152</f>
        <v>0</v>
      </c>
      <c r="Q152" s="299">
        <v>0</v>
      </c>
      <c r="R152" s="299">
        <f>Q152*H152</f>
        <v>0</v>
      </c>
      <c r="S152" s="299">
        <v>0</v>
      </c>
      <c r="T152" s="3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636</v>
      </c>
      <c r="AT152" s="257" t="s">
        <v>226</v>
      </c>
      <c r="AU152" s="257" t="s">
        <v>91</v>
      </c>
      <c r="AY152" s="16" t="s">
        <v>224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89</v>
      </c>
      <c r="BK152" s="258">
        <f>ROUND(I152*H152,2)</f>
        <v>0</v>
      </c>
      <c r="BL152" s="16" t="s">
        <v>636</v>
      </c>
      <c r="BM152" s="257" t="s">
        <v>1222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195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RKMkSV0hesdAJMWJTTpMUAjDJoIHfRXRoqfvk33dx7TDc3vNA1FVLGLvAnZ8/RXxx5xQUyL32lnQojqC0XQ8wA==" hashValue="c5vEetPKhrQNaSGocsuOPkDLvrBxiEpf/zPEmJx3HLexSOymXn82vvXWQS++FsBa3WhVlbjNzvR36oB9iYnh6w==" algorithmName="SHA-512" password="CC35"/>
  <autoFilter ref="C125:K152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91</v>
      </c>
    </row>
    <row r="4" s="1" customFormat="1" ht="24.96" customHeight="1">
      <c r="B4" s="19"/>
      <c r="D4" s="150" t="s">
        <v>180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23.25" customHeight="1">
      <c r="B7" s="19"/>
      <c r="E7" s="153" t="str">
        <f>'Rekapitulace zakázky'!K6</f>
        <v>Oprava mostních objektů v km 2,208, 9,094, 9,910 a 4,236, 9,298, 12,664 na trati Mšeno - Skalsko - Mladá Boleslav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181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684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183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1223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97</v>
      </c>
      <c r="G13" s="38"/>
      <c r="H13" s="38"/>
      <c r="I13" s="156" t="s">
        <v>20</v>
      </c>
      <c r="J13" s="141" t="s">
        <v>1098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686</v>
      </c>
      <c r="G14" s="38"/>
      <c r="H14" s="38"/>
      <c r="I14" s="156" t="s">
        <v>23</v>
      </c>
      <c r="J14" s="157" t="str">
        <f>'Rekapitulace zakázky'!AN8</f>
        <v>20. 1. 2020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687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688</v>
      </c>
      <c r="F23" s="38"/>
      <c r="G23" s="38"/>
      <c r="H23" s="38"/>
      <c r="I23" s="156" t="s">
        <v>33</v>
      </c>
      <c r="J23" s="141" t="s">
        <v>689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39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40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42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44</v>
      </c>
      <c r="G34" s="38"/>
      <c r="H34" s="38"/>
      <c r="I34" s="171" t="s">
        <v>43</v>
      </c>
      <c r="J34" s="170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46</v>
      </c>
      <c r="E35" s="152" t="s">
        <v>47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48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49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50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51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52</v>
      </c>
      <c r="E41" s="177"/>
      <c r="F41" s="177"/>
      <c r="G41" s="178" t="s">
        <v>53</v>
      </c>
      <c r="H41" s="179" t="s">
        <v>54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55</v>
      </c>
      <c r="E49" s="184"/>
      <c r="F49" s="184"/>
      <c r="G49" s="183" t="s">
        <v>56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57</v>
      </c>
      <c r="E60" s="187"/>
      <c r="F60" s="188" t="s">
        <v>58</v>
      </c>
      <c r="G60" s="186" t="s">
        <v>57</v>
      </c>
      <c r="H60" s="187"/>
      <c r="I60" s="189"/>
      <c r="J60" s="190" t="s">
        <v>58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59</v>
      </c>
      <c r="E64" s="191"/>
      <c r="F64" s="191"/>
      <c r="G64" s="183" t="s">
        <v>60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57</v>
      </c>
      <c r="E75" s="187"/>
      <c r="F75" s="188" t="s">
        <v>58</v>
      </c>
      <c r="G75" s="186" t="s">
        <v>57</v>
      </c>
      <c r="H75" s="187"/>
      <c r="I75" s="189"/>
      <c r="J75" s="190" t="s">
        <v>58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190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3.25" customHeight="1">
      <c r="A84" s="38"/>
      <c r="B84" s="39"/>
      <c r="C84" s="40"/>
      <c r="D84" s="40"/>
      <c r="E84" s="199" t="str">
        <f>E7</f>
        <v>Oprava mostních objektů v km 2,208, 9,094, 9,910 a 4,236, 9,298, 12,664 na trati Mšeno - Skalsko - Mladá Boleslav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181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684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183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20-01-2/04 - Oprava mostu v km 9,094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Sudoměř u Ml. Boleslavi</v>
      </c>
      <c r="G90" s="40"/>
      <c r="H90" s="40"/>
      <c r="I90" s="156" t="s">
        <v>23</v>
      </c>
      <c r="J90" s="79" t="str">
        <f>IF(J14="","",J14)</f>
        <v>20. 1. 2020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39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191</v>
      </c>
      <c r="D95" s="201"/>
      <c r="E95" s="201"/>
      <c r="F95" s="201"/>
      <c r="G95" s="201"/>
      <c r="H95" s="201"/>
      <c r="I95" s="202"/>
      <c r="J95" s="203" t="s">
        <v>192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193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194</v>
      </c>
    </row>
    <row r="98" s="9" customFormat="1" ht="24.96" customHeight="1">
      <c r="A98" s="9"/>
      <c r="B98" s="205"/>
      <c r="C98" s="206"/>
      <c r="D98" s="207" t="s">
        <v>622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623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209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99" t="str">
        <f>E7</f>
        <v>Oprava mostních objektů v km 2,208, 9,094, 9,910 a 4,236, 9,298, 12,664 na trati Mšeno - Skalsko - Mladá Boleslav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181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684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183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20-01-2/04 - Oprava mostu v km 9,094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Sudoměř u Ml. Boleslavi</v>
      </c>
      <c r="G115" s="40"/>
      <c r="H115" s="40"/>
      <c r="I115" s="156" t="s">
        <v>23</v>
      </c>
      <c r="J115" s="79" t="str">
        <f>IF(J14="","",J14)</f>
        <v>20. 1. 2020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TOP CON SERVIS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39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210</v>
      </c>
      <c r="D120" s="221" t="s">
        <v>67</v>
      </c>
      <c r="E120" s="221" t="s">
        <v>63</v>
      </c>
      <c r="F120" s="221" t="s">
        <v>64</v>
      </c>
      <c r="G120" s="221" t="s">
        <v>211</v>
      </c>
      <c r="H120" s="221" t="s">
        <v>212</v>
      </c>
      <c r="I120" s="222" t="s">
        <v>213</v>
      </c>
      <c r="J120" s="221" t="s">
        <v>192</v>
      </c>
      <c r="K120" s="223" t="s">
        <v>214</v>
      </c>
      <c r="L120" s="224"/>
      <c r="M120" s="100" t="s">
        <v>1</v>
      </c>
      <c r="N120" s="101" t="s">
        <v>46</v>
      </c>
      <c r="O120" s="101" t="s">
        <v>215</v>
      </c>
      <c r="P120" s="101" t="s">
        <v>216</v>
      </c>
      <c r="Q120" s="101" t="s">
        <v>217</v>
      </c>
      <c r="R120" s="101" t="s">
        <v>218</v>
      </c>
      <c r="S120" s="101" t="s">
        <v>219</v>
      </c>
      <c r="T120" s="102" t="s">
        <v>220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221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81</v>
      </c>
      <c r="AU121" s="16" t="s">
        <v>194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81</v>
      </c>
      <c r="E122" s="233" t="s">
        <v>629</v>
      </c>
      <c r="F122" s="233" t="s">
        <v>630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244</v>
      </c>
      <c r="AT122" s="242" t="s">
        <v>81</v>
      </c>
      <c r="AU122" s="242" t="s">
        <v>82</v>
      </c>
      <c r="AY122" s="241" t="s">
        <v>224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81</v>
      </c>
      <c r="E123" s="244" t="s">
        <v>631</v>
      </c>
      <c r="F123" s="244" t="s">
        <v>632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244</v>
      </c>
      <c r="AT123" s="242" t="s">
        <v>81</v>
      </c>
      <c r="AU123" s="242" t="s">
        <v>89</v>
      </c>
      <c r="AY123" s="241" t="s">
        <v>224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89</v>
      </c>
      <c r="D124" s="304" t="s">
        <v>226</v>
      </c>
      <c r="E124" s="247" t="s">
        <v>680</v>
      </c>
      <c r="F124" s="248" t="s">
        <v>681</v>
      </c>
      <c r="G124" s="249" t="s">
        <v>635</v>
      </c>
      <c r="H124" s="250">
        <v>1</v>
      </c>
      <c r="I124" s="251"/>
      <c r="J124" s="252">
        <f>ROUND(I124*H124,2)</f>
        <v>0</v>
      </c>
      <c r="K124" s="248" t="s">
        <v>230</v>
      </c>
      <c r="L124" s="44"/>
      <c r="M124" s="253" t="s">
        <v>1</v>
      </c>
      <c r="N124" s="254" t="s">
        <v>47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803</v>
      </c>
      <c r="AT124" s="257" t="s">
        <v>226</v>
      </c>
      <c r="AU124" s="257" t="s">
        <v>91</v>
      </c>
      <c r="AY124" s="16" t="s">
        <v>224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89</v>
      </c>
      <c r="BK124" s="258">
        <f>ROUND(I124*H124,2)</f>
        <v>0</v>
      </c>
      <c r="BL124" s="16" t="s">
        <v>803</v>
      </c>
      <c r="BM124" s="257" t="s">
        <v>1224</v>
      </c>
    </row>
    <row r="125" s="2" customFormat="1">
      <c r="A125" s="38"/>
      <c r="B125" s="39"/>
      <c r="C125" s="40"/>
      <c r="D125" s="259" t="s">
        <v>261</v>
      </c>
      <c r="E125" s="40"/>
      <c r="F125" s="260" t="s">
        <v>683</v>
      </c>
      <c r="G125" s="40"/>
      <c r="H125" s="40"/>
      <c r="I125" s="154"/>
      <c r="J125" s="40"/>
      <c r="K125" s="40"/>
      <c r="L125" s="44"/>
      <c r="M125" s="301"/>
      <c r="N125" s="302"/>
      <c r="O125" s="298"/>
      <c r="P125" s="298"/>
      <c r="Q125" s="298"/>
      <c r="R125" s="298"/>
      <c r="S125" s="298"/>
      <c r="T125" s="30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261</v>
      </c>
      <c r="AU125" s="16" t="s">
        <v>91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vyqwbMajmgHgTeJqV5cYqlTruo36IbqHkEexEqF5Z/TVsSrA+9biAxyOxQfegvrr+2Z4PE5B3oM7Ef/3PTgayw==" hashValue="hx3dhshVnwmWqfQc1lCVtYns+XujKCh2D43YgKJosqM4rp5HfTkVtUOhpJ3ePzyFRh3maE7KXxvOz8wP27xSdg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2020-04-16T08:05:40Z</dcterms:created>
  <dcterms:modified xsi:type="dcterms:W3CDTF">2020-04-16T08:06:10Z</dcterms:modified>
</cp:coreProperties>
</file>